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1640" firstSheet="1" activeTab="1"/>
  </bookViews>
  <sheets>
    <sheet name="intramoenia contratto intero" sheetId="1" r:id="rId1"/>
    <sheet name="intramoenia da ripartire" sheetId="2" r:id="rId2"/>
    <sheet name=" calcolo costi personale" sheetId="3" r:id="rId3"/>
    <sheet name="elenco fatture" sheetId="4" r:id="rId4"/>
    <sheet name="al personale" sheetId="5" r:id="rId5"/>
    <sheet name="NOTE" sheetId="6" r:id="rId6"/>
  </sheets>
  <definedNames/>
  <calcPr fullCalcOnLoad="1"/>
</workbook>
</file>

<file path=xl/comments2.xml><?xml version="1.0" encoding="utf-8"?>
<comments xmlns="http://schemas.openxmlformats.org/spreadsheetml/2006/main">
  <authors>
    <author>Bonizzoni</author>
  </authors>
  <commentList>
    <comment ref="B15" authorId="0">
      <text>
        <r>
          <rPr>
            <b/>
            <sz val="8"/>
            <rFont val="Tahoma"/>
            <family val="0"/>
          </rPr>
          <t xml:space="preserve">da compilare nel caso in cui parte dell'incasso sarà accantonato in favore della ricerca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<sst xmlns="http://schemas.openxmlformats.org/spreadsheetml/2006/main" count="154" uniqueCount="88">
  <si>
    <t>spese generali</t>
  </si>
  <si>
    <t>fda</t>
  </si>
  <si>
    <t>totale imponibile</t>
  </si>
  <si>
    <t>al dipartimento</t>
  </si>
  <si>
    <t>controllo percentuale destinata al dipartimento</t>
  </si>
  <si>
    <t>b</t>
  </si>
  <si>
    <t>c</t>
  </si>
  <si>
    <t>d</t>
  </si>
  <si>
    <t>e</t>
  </si>
  <si>
    <t>f</t>
  </si>
  <si>
    <t>g</t>
  </si>
  <si>
    <t>h</t>
  </si>
  <si>
    <t>alla struttura</t>
  </si>
  <si>
    <t>fda netto</t>
  </si>
  <si>
    <t>irap fda</t>
  </si>
  <si>
    <t>personale netto</t>
  </si>
  <si>
    <t>irap personale</t>
  </si>
  <si>
    <t>denominazione struttura</t>
  </si>
  <si>
    <t>codice struttura</t>
  </si>
  <si>
    <t>oggetto del contratto</t>
  </si>
  <si>
    <t>committente</t>
  </si>
  <si>
    <t>numero fattura</t>
  </si>
  <si>
    <t>imponibile</t>
  </si>
  <si>
    <t>reversale</t>
  </si>
  <si>
    <t>totale</t>
  </si>
  <si>
    <t>TOTALE</t>
  </si>
  <si>
    <t xml:space="preserve">tipo attività </t>
  </si>
  <si>
    <t>INTRAMOENIALE</t>
  </si>
  <si>
    <t>data di approvazione del contratto/ripartizione preventiva</t>
  </si>
  <si>
    <t>data di approvazione della ripartizione definitiva</t>
  </si>
  <si>
    <t>DETERMINAZIONE DEL CORRISPETTIVO AI SENSI DELL'ART 15</t>
  </si>
  <si>
    <t>TOT RIPARTITO</t>
  </si>
  <si>
    <t>QUOTA DA VERSARE ALL'AMMINISTRAZIONE CENTRALE</t>
  </si>
  <si>
    <t>pta</t>
  </si>
  <si>
    <t>doc</t>
  </si>
  <si>
    <t>PERSONALE DOCENTE</t>
  </si>
  <si>
    <t>MATRICOLA</t>
  </si>
  <si>
    <t>COGNOME E NOME</t>
  </si>
  <si>
    <t>importo</t>
  </si>
  <si>
    <t>PERSONALE TECNICO AMMINISTRATIVO</t>
  </si>
  <si>
    <t>caselle di controllo</t>
  </si>
  <si>
    <t>Compilare tutte e solo le caselle gialle</t>
  </si>
  <si>
    <t>y</t>
  </si>
  <si>
    <t>z</t>
  </si>
  <si>
    <t>a+i</t>
  </si>
  <si>
    <t>x</t>
  </si>
  <si>
    <t>deposito brevetti</t>
  </si>
  <si>
    <t>categ. Pers.</t>
  </si>
  <si>
    <t>P.O.</t>
  </si>
  <si>
    <t>P.A.</t>
  </si>
  <si>
    <t>R.</t>
  </si>
  <si>
    <t>Tecn.</t>
  </si>
  <si>
    <t>totali</t>
  </si>
  <si>
    <t>costo medio orario</t>
  </si>
  <si>
    <t>costo complessivo</t>
  </si>
  <si>
    <t xml:space="preserve">n. persone previste </t>
  </si>
  <si>
    <t>Iva - aliquota</t>
  </si>
  <si>
    <t>data fattura</t>
  </si>
  <si>
    <t>DETERMINAZIONE COSTO DEL PERSONALE E VALORIZZAZIONE DELLE CONOSCENZE</t>
  </si>
  <si>
    <t>Cognome e nome assegnista/dottorando…</t>
  </si>
  <si>
    <t>importo borsa</t>
  </si>
  <si>
    <t>Totale rate contratto</t>
  </si>
  <si>
    <t>n. rata</t>
  </si>
  <si>
    <t>precentuale contratto ripartita</t>
  </si>
  <si>
    <t>Cognome e nome assegnista/dottorando/ ricercatore a tempo determinato…</t>
  </si>
  <si>
    <t>materiali  di consumo</t>
  </si>
  <si>
    <t>spese di viaggio e missione del personale necessarie per la prestazione</t>
  </si>
  <si>
    <t>pers.esterno (costo complessivo)</t>
  </si>
  <si>
    <t>apparecchiature (acquisto/ammortamento, manutenzione in ragione della frazione del tempo di utilizzo dedicata alla prestazione)</t>
  </si>
  <si>
    <t>utilizzo di attrezzature e servizi esterni</t>
  </si>
  <si>
    <t>valoriz. di conoscenze e competenze (i)</t>
  </si>
  <si>
    <t>classificazione attività (ricerca, formazione, consulenza, altre prestazioni, cessioni risultati di ricerca, tariffari)</t>
  </si>
  <si>
    <t>distribuibile</t>
  </si>
  <si>
    <t>distribuito</t>
  </si>
  <si>
    <t>ctrl</t>
  </si>
  <si>
    <t>Contratto intero</t>
  </si>
  <si>
    <t>Data di approvazione del tariffario</t>
  </si>
  <si>
    <t xml:space="preserve">assegni ricerca, borse  dottorato, retribuzioni per ricercatori td </t>
  </si>
  <si>
    <t>impegno compl.  /ore</t>
  </si>
  <si>
    <t>(°)</t>
  </si>
  <si>
    <t>a+i+y+b+c+d+e+f+g+h+x+z+(°)</t>
  </si>
  <si>
    <t>accantonamento per ricerca</t>
  </si>
  <si>
    <r>
      <t xml:space="preserve">base imponibile (a+i+y+b+c+d+e+f+h+(°)) </t>
    </r>
    <r>
      <rPr>
        <sz val="8"/>
        <color indexed="8"/>
        <rFont val="Calibri"/>
        <family val="2"/>
      </rPr>
      <t>per la determinazione del Fondo Ateneo e della quota Spese generali</t>
    </r>
  </si>
  <si>
    <r>
      <t xml:space="preserve">base imponibile (a+i+y+b+c+d+e+f+h+ (°)) </t>
    </r>
    <r>
      <rPr>
        <sz val="8"/>
        <color indexed="8"/>
        <rFont val="Calibri"/>
        <family val="2"/>
      </rPr>
      <t>per la determinazione del Fondo Ateneo e della quota Spese generali</t>
    </r>
  </si>
  <si>
    <t>apporto del  personale  (da distribuire)</t>
  </si>
  <si>
    <t>apporto del  personale a struttura</t>
  </si>
  <si>
    <t>QUOTA DA TRASFERIRE ALL'AMMINISTRAZIONE CENTRALE</t>
  </si>
  <si>
    <t>Delibera CdA del 29/09/2015 - vigenza dal 01/01/2015 al 31/12/2018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</si>
</sst>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[$-F800]dddd\,\ mmmm\ dd\,\ yyyy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b/>
      <sz val="14"/>
      <color indexed="10"/>
      <name val="Calibri"/>
      <family val="2"/>
    </font>
    <font>
      <sz val="9"/>
      <color indexed="10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b/>
      <i/>
      <sz val="14"/>
      <color indexed="10"/>
      <name val="Calibri"/>
      <family val="2"/>
    </font>
    <font>
      <sz val="8"/>
      <color indexed="9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10"/>
      <color indexed="8"/>
      <name val="Calibri"/>
      <family val="2"/>
    </font>
    <font>
      <b/>
      <sz val="9"/>
      <color indexed="10"/>
      <name val="Calibri"/>
      <family val="2"/>
    </font>
    <font>
      <b/>
      <sz val="9"/>
      <color indexed="8"/>
      <name val="Calibri"/>
      <family val="2"/>
    </font>
    <font>
      <b/>
      <sz val="10"/>
      <color indexed="10"/>
      <name val="Calibri"/>
      <family val="2"/>
    </font>
    <font>
      <sz val="8"/>
      <name val="Tahoma"/>
      <family val="0"/>
    </font>
    <font>
      <b/>
      <sz val="8"/>
      <name val="Tahoma"/>
      <family val="0"/>
    </font>
    <font>
      <b/>
      <sz val="11"/>
      <color indexed="12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19" borderId="1" applyNumberFormat="0" applyAlignment="0" applyProtection="0"/>
    <xf numFmtId="0" fontId="38" fillId="0" borderId="2" applyNumberFormat="0" applyFill="0" applyAlignment="0" applyProtection="0"/>
    <xf numFmtId="0" fontId="39" fillId="20" borderId="3" applyNumberFormat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40" fillId="27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28" borderId="0" applyNumberFormat="0" applyBorder="0" applyAlignment="0" applyProtection="0"/>
    <xf numFmtId="0" fontId="1" fillId="29" borderId="4" applyNumberFormat="0" applyFont="0" applyAlignment="0" applyProtection="0"/>
    <xf numFmtId="0" fontId="42" fillId="19" borderId="5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0" borderId="0" applyNumberFormat="0" applyBorder="0" applyAlignment="0" applyProtection="0"/>
    <xf numFmtId="0" fontId="51" fillId="31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182">
    <xf numFmtId="0" fontId="0" fillId="0" borderId="0" xfId="0" applyFont="1" applyAlignment="1">
      <alignment/>
    </xf>
    <xf numFmtId="43" fontId="0" fillId="0" borderId="0" xfId="0" applyNumberFormat="1" applyAlignment="1">
      <alignment/>
    </xf>
    <xf numFmtId="43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44" fontId="0" fillId="0" borderId="11" xfId="0" applyNumberFormat="1" applyBorder="1" applyAlignment="1">
      <alignment/>
    </xf>
    <xf numFmtId="0" fontId="0" fillId="0" borderId="0" xfId="0" applyAlignment="1">
      <alignment wrapText="1"/>
    </xf>
    <xf numFmtId="0" fontId="0" fillId="0" borderId="12" xfId="0" applyBorder="1" applyAlignment="1">
      <alignment/>
    </xf>
    <xf numFmtId="43" fontId="4" fillId="0" borderId="0" xfId="0" applyNumberFormat="1" applyFont="1" applyAlignment="1">
      <alignment/>
    </xf>
    <xf numFmtId="43" fontId="4" fillId="0" borderId="0" xfId="0" applyNumberFormat="1" applyFont="1" applyAlignment="1">
      <alignment/>
    </xf>
    <xf numFmtId="0" fontId="0" fillId="0" borderId="0" xfId="0" applyFill="1" applyAlignment="1">
      <alignment/>
    </xf>
    <xf numFmtId="43" fontId="0" fillId="0" borderId="13" xfId="0" applyNumberFormat="1" applyBorder="1" applyAlignment="1">
      <alignment/>
    </xf>
    <xf numFmtId="43" fontId="0" fillId="0" borderId="14" xfId="0" applyNumberFormat="1" applyBorder="1" applyAlignment="1">
      <alignment horizontal="center" wrapText="1"/>
    </xf>
    <xf numFmtId="43" fontId="0" fillId="0" borderId="15" xfId="0" applyNumberFormat="1" applyBorder="1" applyAlignment="1">
      <alignment horizontal="center" wrapText="1"/>
    </xf>
    <xf numFmtId="43" fontId="0" fillId="0" borderId="10" xfId="0" applyNumberFormat="1" applyBorder="1" applyAlignment="1">
      <alignment horizontal="center" wrapText="1"/>
    </xf>
    <xf numFmtId="43" fontId="0" fillId="0" borderId="12" xfId="0" applyNumberFormat="1" applyBorder="1" applyAlignment="1">
      <alignment/>
    </xf>
    <xf numFmtId="43" fontId="0" fillId="0" borderId="16" xfId="0" applyNumberFormat="1" applyBorder="1" applyAlignment="1">
      <alignment/>
    </xf>
    <xf numFmtId="43" fontId="0" fillId="0" borderId="17" xfId="0" applyNumberFormat="1" applyBorder="1" applyAlignment="1">
      <alignment/>
    </xf>
    <xf numFmtId="43" fontId="0" fillId="0" borderId="18" xfId="0" applyNumberFormat="1" applyBorder="1" applyAlignment="1">
      <alignment/>
    </xf>
    <xf numFmtId="43" fontId="0" fillId="0" borderId="19" xfId="0" applyNumberFormat="1" applyBorder="1" applyAlignment="1">
      <alignment horizontal="center" wrapText="1"/>
    </xf>
    <xf numFmtId="43" fontId="0" fillId="0" borderId="20" xfId="0" applyNumberFormat="1" applyBorder="1" applyAlignment="1">
      <alignment/>
    </xf>
    <xf numFmtId="43" fontId="0" fillId="0" borderId="0" xfId="0" applyNumberFormat="1" applyFill="1" applyAlignment="1">
      <alignment/>
    </xf>
    <xf numFmtId="43" fontId="0" fillId="0" borderId="13" xfId="0" applyNumberFormat="1" applyFill="1" applyBorder="1" applyAlignment="1">
      <alignment/>
    </xf>
    <xf numFmtId="43" fontId="0" fillId="32" borderId="0" xfId="0" applyNumberFormat="1" applyFill="1" applyAlignment="1">
      <alignment/>
    </xf>
    <xf numFmtId="43" fontId="9" fillId="0" borderId="0" xfId="0" applyNumberFormat="1" applyFont="1" applyAlignment="1">
      <alignment/>
    </xf>
    <xf numFmtId="0" fontId="0" fillId="0" borderId="21" xfId="0" applyBorder="1" applyAlignment="1">
      <alignment wrapText="1"/>
    </xf>
    <xf numFmtId="0" fontId="5" fillId="0" borderId="22" xfId="0" applyFont="1" applyBorder="1" applyAlignment="1">
      <alignment/>
    </xf>
    <xf numFmtId="0" fontId="10" fillId="0" borderId="23" xfId="0" applyFont="1" applyBorder="1" applyAlignment="1">
      <alignment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0" fillId="0" borderId="16" xfId="0" applyBorder="1" applyAlignment="1">
      <alignment/>
    </xf>
    <xf numFmtId="14" fontId="0" fillId="33" borderId="27" xfId="0" applyNumberFormat="1" applyFill="1" applyBorder="1" applyAlignment="1">
      <alignment/>
    </xf>
    <xf numFmtId="0" fontId="0" fillId="33" borderId="27" xfId="0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NumberFormat="1" applyAlignment="1">
      <alignment/>
    </xf>
    <xf numFmtId="43" fontId="11" fillId="0" borderId="0" xfId="0" applyNumberFormat="1" applyFont="1" applyAlignment="1">
      <alignment/>
    </xf>
    <xf numFmtId="43" fontId="11" fillId="0" borderId="0" xfId="0" applyNumberFormat="1" applyFont="1" applyFill="1" applyAlignment="1">
      <alignment/>
    </xf>
    <xf numFmtId="0" fontId="12" fillId="0" borderId="11" xfId="0" applyFont="1" applyFill="1" applyBorder="1" applyAlignment="1" applyProtection="1">
      <alignment horizontal="right"/>
      <protection/>
    </xf>
    <xf numFmtId="43" fontId="6" fillId="0" borderId="0" xfId="0" applyNumberFormat="1" applyFont="1" applyBorder="1" applyAlignment="1">
      <alignment horizontal="center" wrapText="1"/>
    </xf>
    <xf numFmtId="43" fontId="2" fillId="0" borderId="0" xfId="0" applyNumberFormat="1" applyFont="1" applyAlignment="1">
      <alignment/>
    </xf>
    <xf numFmtId="43" fontId="7" fillId="0" borderId="0" xfId="0" applyNumberFormat="1" applyFont="1" applyBorder="1" applyAlignment="1">
      <alignment/>
    </xf>
    <xf numFmtId="43" fontId="7" fillId="0" borderId="21" xfId="0" applyNumberFormat="1" applyFont="1" applyBorder="1" applyAlignment="1">
      <alignment/>
    </xf>
    <xf numFmtId="43" fontId="7" fillId="0" borderId="28" xfId="0" applyNumberFormat="1" applyFont="1" applyBorder="1" applyAlignment="1">
      <alignment/>
    </xf>
    <xf numFmtId="43" fontId="7" fillId="0" borderId="27" xfId="0" applyNumberFormat="1" applyFont="1" applyBorder="1" applyAlignment="1">
      <alignment/>
    </xf>
    <xf numFmtId="43" fontId="9" fillId="33" borderId="18" xfId="0" applyNumberFormat="1" applyFont="1" applyFill="1" applyBorder="1" applyAlignment="1">
      <alignment/>
    </xf>
    <xf numFmtId="43" fontId="0" fillId="0" borderId="11" xfId="0" applyNumberFormat="1" applyBorder="1" applyAlignment="1">
      <alignment/>
    </xf>
    <xf numFmtId="43" fontId="4" fillId="0" borderId="11" xfId="0" applyNumberFormat="1" applyFont="1" applyBorder="1" applyAlignment="1">
      <alignment/>
    </xf>
    <xf numFmtId="0" fontId="0" fillId="0" borderId="29" xfId="0" applyBorder="1" applyAlignment="1">
      <alignment wrapText="1"/>
    </xf>
    <xf numFmtId="0" fontId="0" fillId="0" borderId="23" xfId="0" applyBorder="1" applyAlignment="1">
      <alignment/>
    </xf>
    <xf numFmtId="0" fontId="0" fillId="0" borderId="22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12" xfId="0" applyFill="1" applyBorder="1" applyAlignment="1">
      <alignment/>
    </xf>
    <xf numFmtId="0" fontId="0" fillId="33" borderId="32" xfId="0" applyFill="1" applyBorder="1" applyAlignment="1">
      <alignment horizontal="center"/>
    </xf>
    <xf numFmtId="0" fontId="6" fillId="0" borderId="23" xfId="0" applyFont="1" applyBorder="1" applyAlignment="1">
      <alignment wrapText="1"/>
    </xf>
    <xf numFmtId="10" fontId="0" fillId="34" borderId="12" xfId="0" applyNumberFormat="1" applyFill="1" applyBorder="1" applyAlignment="1">
      <alignment/>
    </xf>
    <xf numFmtId="0" fontId="0" fillId="34" borderId="12" xfId="0" applyFill="1" applyBorder="1" applyAlignment="1">
      <alignment/>
    </xf>
    <xf numFmtId="0" fontId="12" fillId="0" borderId="33" xfId="0" applyFont="1" applyFill="1" applyBorder="1" applyAlignment="1" applyProtection="1">
      <alignment horizontal="right"/>
      <protection/>
    </xf>
    <xf numFmtId="2" fontId="12" fillId="0" borderId="34" xfId="0" applyNumberFormat="1" applyFont="1" applyFill="1" applyBorder="1" applyAlignment="1" applyProtection="1">
      <alignment horizontal="right"/>
      <protection/>
    </xf>
    <xf numFmtId="0" fontId="12" fillId="0" borderId="35" xfId="0" applyFont="1" applyFill="1" applyBorder="1" applyAlignment="1" applyProtection="1">
      <alignment horizontal="right"/>
      <protection/>
    </xf>
    <xf numFmtId="1" fontId="12" fillId="0" borderId="18" xfId="0" applyNumberFormat="1" applyFont="1" applyFill="1" applyBorder="1" applyAlignment="1" applyProtection="1">
      <alignment/>
      <protection/>
    </xf>
    <xf numFmtId="0" fontId="12" fillId="0" borderId="18" xfId="0" applyFont="1" applyFill="1" applyBorder="1" applyAlignment="1" applyProtection="1">
      <alignment/>
      <protection/>
    </xf>
    <xf numFmtId="2" fontId="12" fillId="18" borderId="16" xfId="0" applyNumberFormat="1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 locked="0"/>
    </xf>
    <xf numFmtId="14" fontId="0" fillId="35" borderId="27" xfId="0" applyNumberFormat="1" applyFill="1" applyBorder="1" applyAlignment="1" applyProtection="1">
      <alignment/>
      <protection locked="0"/>
    </xf>
    <xf numFmtId="14" fontId="0" fillId="35" borderId="28" xfId="0" applyNumberFormat="1" applyFill="1" applyBorder="1" applyAlignment="1" applyProtection="1">
      <alignment/>
      <protection locked="0"/>
    </xf>
    <xf numFmtId="0" fontId="0" fillId="35" borderId="32" xfId="0" applyFill="1" applyBorder="1" applyAlignment="1" applyProtection="1">
      <alignment horizontal="center"/>
      <protection locked="0"/>
    </xf>
    <xf numFmtId="0" fontId="0" fillId="35" borderId="36" xfId="0" applyFill="1" applyBorder="1" applyAlignment="1" applyProtection="1">
      <alignment horizontal="center"/>
      <protection locked="0"/>
    </xf>
    <xf numFmtId="0" fontId="0" fillId="36" borderId="37" xfId="0" applyFill="1" applyBorder="1" applyAlignment="1" applyProtection="1">
      <alignment/>
      <protection locked="0"/>
    </xf>
    <xf numFmtId="43" fontId="0" fillId="35" borderId="0" xfId="0" applyNumberFormat="1" applyFill="1" applyAlignment="1" applyProtection="1">
      <alignment/>
      <protection locked="0"/>
    </xf>
    <xf numFmtId="0" fontId="2" fillId="33" borderId="0" xfId="0" applyFont="1" applyFill="1" applyAlignment="1">
      <alignment horizontal="center"/>
    </xf>
    <xf numFmtId="43" fontId="0" fillId="0" borderId="0" xfId="0" applyNumberFormat="1" applyBorder="1" applyAlignment="1">
      <alignment/>
    </xf>
    <xf numFmtId="43" fontId="0" fillId="0" borderId="0" xfId="0" applyNumberFormat="1" applyBorder="1" applyAlignment="1">
      <alignment horizontal="center" wrapText="1"/>
    </xf>
    <xf numFmtId="43" fontId="0" fillId="0" borderId="38" xfId="0" applyNumberFormat="1" applyFill="1" applyBorder="1" applyAlignment="1">
      <alignment/>
    </xf>
    <xf numFmtId="43" fontId="8" fillId="0" borderId="19" xfId="0" applyNumberFormat="1" applyFont="1" applyBorder="1" applyAlignment="1">
      <alignment horizontal="center" wrapText="1"/>
    </xf>
    <xf numFmtId="0" fontId="8" fillId="0" borderId="11" xfId="0" applyFont="1" applyBorder="1" applyAlignment="1">
      <alignment horizontal="center"/>
    </xf>
    <xf numFmtId="10" fontId="0" fillId="35" borderId="0" xfId="0" applyNumberFormat="1" applyFill="1" applyAlignment="1" applyProtection="1">
      <alignment/>
      <protection locked="0"/>
    </xf>
    <xf numFmtId="0" fontId="0" fillId="35" borderId="33" xfId="0" applyFill="1" applyBorder="1" applyAlignment="1" applyProtection="1">
      <alignment/>
      <protection locked="0"/>
    </xf>
    <xf numFmtId="0" fontId="0" fillId="35" borderId="11" xfId="0" applyFill="1" applyBorder="1" applyAlignment="1" applyProtection="1">
      <alignment/>
      <protection locked="0"/>
    </xf>
    <xf numFmtId="43" fontId="0" fillId="35" borderId="11" xfId="0" applyNumberFormat="1" applyFill="1" applyBorder="1" applyAlignment="1" applyProtection="1">
      <alignment/>
      <protection locked="0"/>
    </xf>
    <xf numFmtId="0" fontId="0" fillId="35" borderId="34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43" fontId="0" fillId="0" borderId="0" xfId="0" applyNumberFormat="1" applyAlignment="1" applyProtection="1">
      <alignment/>
      <protection locked="0"/>
    </xf>
    <xf numFmtId="0" fontId="0" fillId="35" borderId="27" xfId="0" applyFill="1" applyBorder="1" applyAlignment="1" applyProtection="1">
      <alignment horizontal="center"/>
      <protection locked="0"/>
    </xf>
    <xf numFmtId="43" fontId="13" fillId="0" borderId="0" xfId="0" applyNumberFormat="1" applyFont="1" applyBorder="1" applyAlignment="1">
      <alignment wrapText="1"/>
    </xf>
    <xf numFmtId="1" fontId="12" fillId="35" borderId="11" xfId="0" applyNumberFormat="1" applyFont="1" applyFill="1" applyBorder="1" applyAlignment="1" applyProtection="1">
      <alignment horizontal="right"/>
      <protection locked="0"/>
    </xf>
    <xf numFmtId="2" fontId="12" fillId="35" borderId="34" xfId="0" applyNumberFormat="1" applyFont="1" applyFill="1" applyBorder="1" applyAlignment="1" applyProtection="1">
      <alignment/>
      <protection locked="0"/>
    </xf>
    <xf numFmtId="44" fontId="0" fillId="35" borderId="11" xfId="0" applyNumberFormat="1" applyFill="1" applyBorder="1" applyAlignment="1" applyProtection="1">
      <alignment/>
      <protection locked="0"/>
    </xf>
    <xf numFmtId="43" fontId="16" fillId="0" borderId="11" xfId="0" applyNumberFormat="1" applyFont="1" applyBorder="1" applyAlignment="1">
      <alignment wrapText="1"/>
    </xf>
    <xf numFmtId="44" fontId="16" fillId="0" borderId="11" xfId="0" applyNumberFormat="1" applyFont="1" applyBorder="1" applyAlignment="1">
      <alignment wrapText="1"/>
    </xf>
    <xf numFmtId="0" fontId="12" fillId="0" borderId="0" xfId="0" applyFont="1" applyFill="1" applyBorder="1" applyAlignment="1" applyProtection="1">
      <alignment horizontal="right"/>
      <protection/>
    </xf>
    <xf numFmtId="2" fontId="12" fillId="0" borderId="0" xfId="0" applyNumberFormat="1" applyFont="1" applyFill="1" applyBorder="1" applyAlignment="1" applyProtection="1">
      <alignment horizontal="right"/>
      <protection/>
    </xf>
    <xf numFmtId="1" fontId="12" fillId="0" borderId="0" xfId="0" applyNumberFormat="1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/>
      <protection/>
    </xf>
    <xf numFmtId="1" fontId="12" fillId="0" borderId="0" xfId="0" applyNumberFormat="1" applyFont="1" applyFill="1" applyBorder="1" applyAlignment="1" applyProtection="1">
      <alignment horizontal="right"/>
      <protection locked="0"/>
    </xf>
    <xf numFmtId="2" fontId="12" fillId="0" borderId="0" xfId="0" applyNumberFormat="1" applyFont="1" applyFill="1" applyBorder="1" applyAlignment="1" applyProtection="1">
      <alignment/>
      <protection locked="0"/>
    </xf>
    <xf numFmtId="2" fontId="12" fillId="0" borderId="0" xfId="0" applyNumberFormat="1" applyFont="1" applyFill="1" applyBorder="1" applyAlignment="1" applyProtection="1">
      <alignment/>
      <protection/>
    </xf>
    <xf numFmtId="43" fontId="0" fillId="18" borderId="0" xfId="0" applyNumberFormat="1" applyFill="1" applyAlignment="1" applyProtection="1">
      <alignment/>
      <protection locked="0"/>
    </xf>
    <xf numFmtId="43" fontId="4" fillId="0" borderId="38" xfId="0" applyNumberFormat="1" applyFont="1" applyFill="1" applyBorder="1" applyAlignment="1">
      <alignment/>
    </xf>
    <xf numFmtId="0" fontId="12" fillId="0" borderId="0" xfId="0" applyFont="1" applyFill="1" applyBorder="1" applyAlignment="1" applyProtection="1">
      <alignment horizontal="center"/>
      <protection/>
    </xf>
    <xf numFmtId="0" fontId="12" fillId="0" borderId="0" xfId="0" applyFont="1" applyFill="1" applyBorder="1" applyAlignment="1" applyProtection="1">
      <alignment horizontal="center" wrapText="1"/>
      <protection/>
    </xf>
    <xf numFmtId="43" fontId="4" fillId="0" borderId="0" xfId="0" applyNumberFormat="1" applyFont="1" applyAlignment="1" applyProtection="1">
      <alignment/>
      <protection locked="0"/>
    </xf>
    <xf numFmtId="0" fontId="12" fillId="0" borderId="0" xfId="0" applyFont="1" applyFill="1" applyBorder="1" applyAlignment="1" applyProtection="1">
      <alignment horizontal="center" wrapText="1"/>
      <protection locked="0"/>
    </xf>
    <xf numFmtId="44" fontId="12" fillId="0" borderId="0" xfId="0" applyNumberFormat="1" applyFont="1" applyFill="1" applyBorder="1" applyAlignment="1" applyProtection="1">
      <alignment horizontal="center" wrapText="1"/>
      <protection locked="0"/>
    </xf>
    <xf numFmtId="0" fontId="12" fillId="0" borderId="0" xfId="0" applyFont="1" applyFill="1" applyBorder="1" applyAlignment="1" applyProtection="1">
      <alignment horizontal="right"/>
      <protection locked="0"/>
    </xf>
    <xf numFmtId="44" fontId="12" fillId="0" borderId="0" xfId="0" applyNumberFormat="1" applyFont="1" applyFill="1" applyBorder="1" applyAlignment="1" applyProtection="1">
      <alignment horizontal="center" wrapText="1"/>
      <protection/>
    </xf>
    <xf numFmtId="43" fontId="0" fillId="0" borderId="0" xfId="0" applyNumberFormat="1" applyFill="1" applyAlignment="1" applyProtection="1">
      <alignment horizontal="center"/>
      <protection locked="0"/>
    </xf>
    <xf numFmtId="43" fontId="13" fillId="0" borderId="39" xfId="0" applyNumberFormat="1" applyFont="1" applyBorder="1" applyAlignment="1">
      <alignment wrapText="1"/>
    </xf>
    <xf numFmtId="0" fontId="20" fillId="36" borderId="0" xfId="0" applyFont="1" applyFill="1" applyAlignment="1">
      <alignment/>
    </xf>
    <xf numFmtId="0" fontId="20" fillId="36" borderId="0" xfId="0" applyFont="1" applyFill="1" applyAlignment="1">
      <alignment/>
    </xf>
    <xf numFmtId="0" fontId="0" fillId="4" borderId="23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12" fillId="0" borderId="0" xfId="0" applyFont="1" applyFill="1" applyBorder="1" applyAlignment="1" applyProtection="1">
      <alignment horizontal="center" wrapText="1"/>
      <protection/>
    </xf>
    <xf numFmtId="0" fontId="14" fillId="0" borderId="0" xfId="0" applyFont="1" applyFill="1" applyBorder="1" applyAlignment="1">
      <alignment horizontal="center" wrapText="1"/>
    </xf>
    <xf numFmtId="43" fontId="8" fillId="0" borderId="40" xfId="0" applyNumberFormat="1" applyFont="1" applyBorder="1" applyAlignment="1">
      <alignment horizontal="center" vertical="center" wrapText="1"/>
    </xf>
    <xf numFmtId="43" fontId="8" fillId="0" borderId="10" xfId="0" applyNumberFormat="1" applyFont="1" applyBorder="1" applyAlignment="1">
      <alignment horizontal="center" vertical="center" wrapText="1"/>
    </xf>
    <xf numFmtId="43" fontId="0" fillId="0" borderId="0" xfId="0" applyNumberFormat="1" applyAlignment="1">
      <alignment horizontal="center" wrapText="1"/>
    </xf>
    <xf numFmtId="0" fontId="12" fillId="0" borderId="0" xfId="0" applyFont="1" applyFill="1" applyBorder="1" applyAlignment="1" applyProtection="1">
      <alignment horizontal="left" wrapText="1"/>
      <protection/>
    </xf>
    <xf numFmtId="0" fontId="0" fillId="33" borderId="41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43" fontId="17" fillId="0" borderId="42" xfId="0" applyNumberFormat="1" applyFont="1" applyBorder="1" applyAlignment="1">
      <alignment horizontal="center" wrapText="1"/>
    </xf>
    <xf numFmtId="43" fontId="17" fillId="0" borderId="43" xfId="0" applyNumberFormat="1" applyFont="1" applyBorder="1" applyAlignment="1">
      <alignment horizontal="center" wrapText="1"/>
    </xf>
    <xf numFmtId="43" fontId="17" fillId="0" borderId="44" xfId="0" applyNumberFormat="1" applyFont="1" applyBorder="1" applyAlignment="1">
      <alignment horizontal="center" wrapText="1"/>
    </xf>
    <xf numFmtId="43" fontId="7" fillId="0" borderId="0" xfId="0" applyNumberFormat="1" applyFont="1" applyBorder="1" applyAlignment="1">
      <alignment horizontal="center"/>
    </xf>
    <xf numFmtId="43" fontId="7" fillId="0" borderId="45" xfId="0" applyNumberFormat="1" applyFont="1" applyBorder="1" applyAlignment="1">
      <alignment horizontal="center"/>
    </xf>
    <xf numFmtId="44" fontId="12" fillId="0" borderId="0" xfId="0" applyNumberFormat="1" applyFont="1" applyFill="1" applyBorder="1" applyAlignment="1" applyProtection="1">
      <alignment horizontal="center" wrapText="1"/>
      <protection/>
    </xf>
    <xf numFmtId="0" fontId="0" fillId="0" borderId="21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43" fontId="15" fillId="0" borderId="46" xfId="0" applyNumberFormat="1" applyFont="1" applyBorder="1" applyAlignment="1">
      <alignment horizontal="center" wrapText="1"/>
    </xf>
    <xf numFmtId="43" fontId="15" fillId="0" borderId="39" xfId="0" applyNumberFormat="1" applyFont="1" applyBorder="1" applyAlignment="1">
      <alignment horizontal="center" wrapText="1"/>
    </xf>
    <xf numFmtId="43" fontId="15" fillId="0" borderId="47" xfId="0" applyNumberFormat="1" applyFont="1" applyBorder="1" applyAlignment="1">
      <alignment horizontal="center" wrapText="1"/>
    </xf>
    <xf numFmtId="43" fontId="15" fillId="0" borderId="48" xfId="0" applyNumberFormat="1" applyFont="1" applyBorder="1" applyAlignment="1">
      <alignment horizontal="center" wrapText="1"/>
    </xf>
    <xf numFmtId="43" fontId="15" fillId="0" borderId="13" xfId="0" applyNumberFormat="1" applyFont="1" applyBorder="1" applyAlignment="1">
      <alignment horizontal="center" wrapText="1"/>
    </xf>
    <xf numFmtId="43" fontId="15" fillId="0" borderId="49" xfId="0" applyNumberFormat="1" applyFont="1" applyBorder="1" applyAlignment="1">
      <alignment horizontal="center" wrapText="1"/>
    </xf>
    <xf numFmtId="0" fontId="2" fillId="33" borderId="0" xfId="0" applyFont="1" applyFill="1" applyAlignment="1">
      <alignment horizontal="center"/>
    </xf>
    <xf numFmtId="0" fontId="0" fillId="33" borderId="28" xfId="0" applyFill="1" applyBorder="1" applyAlignment="1">
      <alignment horizontal="center"/>
    </xf>
    <xf numFmtId="0" fontId="0" fillId="33" borderId="27" xfId="0" applyFill="1" applyBorder="1" applyAlignment="1">
      <alignment horizontal="center"/>
    </xf>
    <xf numFmtId="0" fontId="0" fillId="33" borderId="50" xfId="0" applyFill="1" applyBorder="1" applyAlignment="1">
      <alignment horizontal="center"/>
    </xf>
    <xf numFmtId="0" fontId="0" fillId="33" borderId="51" xfId="0" applyFill="1" applyBorder="1" applyAlignment="1">
      <alignment horizontal="center"/>
    </xf>
    <xf numFmtId="43" fontId="0" fillId="35" borderId="11" xfId="0" applyNumberFormat="1" applyFill="1" applyBorder="1" applyAlignment="1" applyProtection="1">
      <alignment horizontal="center"/>
      <protection locked="0"/>
    </xf>
    <xf numFmtId="43" fontId="4" fillId="0" borderId="21" xfId="0" applyNumberFormat="1" applyFont="1" applyBorder="1" applyAlignment="1">
      <alignment horizontal="center" wrapText="1"/>
    </xf>
    <xf numFmtId="43" fontId="4" fillId="0" borderId="28" xfId="0" applyNumberFormat="1" applyFont="1" applyBorder="1" applyAlignment="1">
      <alignment horizontal="center" wrapText="1"/>
    </xf>
    <xf numFmtId="43" fontId="4" fillId="0" borderId="27" xfId="0" applyNumberFormat="1" applyFont="1" applyBorder="1" applyAlignment="1">
      <alignment horizontal="center" wrapText="1"/>
    </xf>
    <xf numFmtId="43" fontId="0" fillId="0" borderId="0" xfId="0" applyNumberFormat="1" applyFill="1" applyAlignment="1" applyProtection="1">
      <alignment horizontal="center"/>
      <protection locked="0"/>
    </xf>
    <xf numFmtId="0" fontId="0" fillId="35" borderId="28" xfId="0" applyFill="1" applyBorder="1" applyAlignment="1" applyProtection="1">
      <alignment horizontal="center"/>
      <protection locked="0"/>
    </xf>
    <xf numFmtId="0" fontId="0" fillId="35" borderId="27" xfId="0" applyFill="1" applyBorder="1" applyAlignment="1" applyProtection="1">
      <alignment horizontal="center"/>
      <protection locked="0"/>
    </xf>
    <xf numFmtId="0" fontId="0" fillId="35" borderId="50" xfId="0" applyFill="1" applyBorder="1" applyAlignment="1" applyProtection="1">
      <alignment horizontal="center"/>
      <protection locked="0"/>
    </xf>
    <xf numFmtId="0" fontId="0" fillId="35" borderId="51" xfId="0" applyFill="1" applyBorder="1" applyAlignment="1" applyProtection="1">
      <alignment horizontal="center"/>
      <protection locked="0"/>
    </xf>
    <xf numFmtId="0" fontId="0" fillId="35" borderId="41" xfId="0" applyFill="1" applyBorder="1" applyAlignment="1" applyProtection="1">
      <alignment horizontal="center"/>
      <protection locked="0"/>
    </xf>
    <xf numFmtId="0" fontId="0" fillId="35" borderId="15" xfId="0" applyFill="1" applyBorder="1" applyAlignment="1" applyProtection="1">
      <alignment horizontal="center"/>
      <protection locked="0"/>
    </xf>
    <xf numFmtId="0" fontId="12" fillId="0" borderId="52" xfId="0" applyFont="1" applyFill="1" applyBorder="1" applyAlignment="1" applyProtection="1">
      <alignment horizontal="center" wrapText="1"/>
      <protection/>
    </xf>
    <xf numFmtId="0" fontId="12" fillId="0" borderId="28" xfId="0" applyFont="1" applyFill="1" applyBorder="1" applyAlignment="1" applyProtection="1">
      <alignment horizontal="center" wrapText="1"/>
      <protection/>
    </xf>
    <xf numFmtId="0" fontId="12" fillId="0" borderId="27" xfId="0" applyFont="1" applyFill="1" applyBorder="1" applyAlignment="1" applyProtection="1">
      <alignment horizontal="center" wrapText="1"/>
      <protection/>
    </xf>
    <xf numFmtId="0" fontId="14" fillId="4" borderId="53" xfId="0" applyFont="1" applyFill="1" applyBorder="1" applyAlignment="1">
      <alignment horizontal="center" wrapText="1"/>
    </xf>
    <xf numFmtId="0" fontId="14" fillId="4" borderId="31" xfId="0" applyFont="1" applyFill="1" applyBorder="1" applyAlignment="1">
      <alignment horizontal="center" wrapText="1"/>
    </xf>
    <xf numFmtId="0" fontId="14" fillId="4" borderId="54" xfId="0" applyFont="1" applyFill="1" applyBorder="1" applyAlignment="1">
      <alignment horizontal="center" wrapText="1"/>
    </xf>
    <xf numFmtId="0" fontId="14" fillId="4" borderId="55" xfId="0" applyFont="1" applyFill="1" applyBorder="1" applyAlignment="1">
      <alignment horizontal="center" wrapText="1"/>
    </xf>
    <xf numFmtId="0" fontId="14" fillId="4" borderId="41" xfId="0" applyFont="1" applyFill="1" applyBorder="1" applyAlignment="1">
      <alignment horizontal="center" wrapText="1"/>
    </xf>
    <xf numFmtId="0" fontId="14" fillId="4" borderId="56" xfId="0" applyFont="1" applyFill="1" applyBorder="1" applyAlignment="1">
      <alignment horizontal="center" wrapText="1"/>
    </xf>
    <xf numFmtId="0" fontId="12" fillId="0" borderId="57" xfId="0" applyFont="1" applyFill="1" applyBorder="1" applyAlignment="1" applyProtection="1">
      <alignment horizontal="center" wrapText="1"/>
      <protection/>
    </xf>
    <xf numFmtId="0" fontId="12" fillId="0" borderId="58" xfId="0" applyFont="1" applyFill="1" applyBorder="1" applyAlignment="1" applyProtection="1">
      <alignment horizontal="center" wrapText="1"/>
      <protection/>
    </xf>
    <xf numFmtId="44" fontId="12" fillId="0" borderId="40" xfId="0" applyNumberFormat="1" applyFont="1" applyFill="1" applyBorder="1" applyAlignment="1" applyProtection="1">
      <alignment horizontal="center" wrapText="1"/>
      <protection/>
    </xf>
    <xf numFmtId="44" fontId="12" fillId="0" borderId="10" xfId="0" applyNumberFormat="1" applyFont="1" applyFill="1" applyBorder="1" applyAlignment="1" applyProtection="1">
      <alignment horizontal="center" wrapText="1"/>
      <protection/>
    </xf>
    <xf numFmtId="0" fontId="12" fillId="0" borderId="40" xfId="0" applyFont="1" applyFill="1" applyBorder="1" applyAlignment="1" applyProtection="1">
      <alignment horizontal="center" wrapText="1"/>
      <protection/>
    </xf>
    <xf numFmtId="0" fontId="12" fillId="0" borderId="10" xfId="0" applyFont="1" applyFill="1" applyBorder="1" applyAlignment="1" applyProtection="1">
      <alignment horizontal="center" wrapText="1"/>
      <protection/>
    </xf>
    <xf numFmtId="0" fontId="12" fillId="0" borderId="59" xfId="0" applyFont="1" applyFill="1" applyBorder="1" applyAlignment="1" applyProtection="1">
      <alignment horizontal="center" wrapText="1"/>
      <protection/>
    </xf>
    <xf numFmtId="0" fontId="12" fillId="0" borderId="14" xfId="0" applyFont="1" applyFill="1" applyBorder="1" applyAlignment="1" applyProtection="1">
      <alignment horizontal="center" wrapText="1"/>
      <protection/>
    </xf>
    <xf numFmtId="0" fontId="2" fillId="0" borderId="6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15" fillId="0" borderId="11" xfId="0" applyFont="1" applyBorder="1" applyAlignment="1">
      <alignment horizontal="center" wrapText="1"/>
    </xf>
    <xf numFmtId="0" fontId="8" fillId="0" borderId="11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2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142875</xdr:rowOff>
    </xdr:from>
    <xdr:to>
      <xdr:col>12</xdr:col>
      <xdr:colOff>76200</xdr:colOff>
      <xdr:row>21</xdr:row>
      <xdr:rowOff>180975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6200" y="333375"/>
          <a:ext cx="7315200" cy="384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INDICAZIONI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Dovranno essere compilate tutte e solo le caselle gialle.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Saranno restituiti i file non completi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L'amministrazione potrà effettuare controlli sui dati indicati richiedendo la documentazione corrispondente (esempio: verbale di approvazione; contratto; contratto/conferimento per assegno di ricerca, borse ecc...., rendiconto spese)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. Per determinare il costo del personale è disponibile l'apposita tabella nel foglio "per il calcolo costi personale" Per compilare la tabella il numero delle ore da indicare è quello complessivo (esempio 3  PO impegnati rispettivamente 1h, 6h e 5h, l'importo  da indicare nella tabella è 12). Nella casella F13 si indica la valorizzazione delle conoscenze e competenze.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L'importo risultante nella casella F14 deve essere inserito nel foglio di ripartizione alla casella D12.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. La quota complessiva da trasferire all'amministrazione è quella indicata nella cella H31 del foglio intramoenia da ripartire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le caselle di controllo (si trovano in un unico foglio "intramoenia da ripartire") devono dare tutte OK prima di inviare la ripartizione.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le ripartizioni trasmesse sono definitive e pertanto non più modificabili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ad uso interno delle unità di gestione è stato inserito un campo di verifica della percentuale lasciata al dipartimento (il regolamento prevede  che non sia superiore al 2% a meno di specifica e motivata disposizione del CdD)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non possono essere ripartite in un unico file fatture emesse in anni diversi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 il foglio 'contratto intero' deve essere compilato solo per i contratti plurirateali per avere sempre sotto controllo l'intera previsione e per effettuare più rapidamente il consuntivo. In un unico file si potranno inserire progressivamente tutte le rate duplicando i fogli di ripartizione 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zoomScalePageLayoutView="0" workbookViewId="0" topLeftCell="A1">
      <selection activeCell="C4" sqref="C4"/>
    </sheetView>
  </sheetViews>
  <sheetFormatPr defaultColWidth="9.140625" defaultRowHeight="15"/>
  <cols>
    <col min="1" max="1" width="25.421875" style="0" customWidth="1"/>
    <col min="2" max="2" width="26.28125" style="0" customWidth="1"/>
    <col min="3" max="3" width="21.00390625" style="0" customWidth="1"/>
    <col min="4" max="4" width="13.28125" style="0" customWidth="1"/>
    <col min="5" max="5" width="10.7109375" style="0" customWidth="1"/>
    <col min="6" max="6" width="10.7109375" style="0" bestFit="1" customWidth="1"/>
    <col min="7" max="7" width="9.57421875" style="0" bestFit="1" customWidth="1"/>
    <col min="8" max="8" width="16.00390625" style="0" customWidth="1"/>
    <col min="9" max="9" width="7.140625" style="0" customWidth="1"/>
    <col min="10" max="10" width="5.57421875" style="0" customWidth="1"/>
    <col min="11" max="11" width="7.28125" style="0" customWidth="1"/>
    <col min="12" max="12" width="8.8515625" style="0" customWidth="1"/>
    <col min="13" max="13" width="7.421875" style="0" customWidth="1"/>
    <col min="14" max="14" width="11.00390625" style="0" customWidth="1"/>
  </cols>
  <sheetData>
    <row r="1" spans="1:6" ht="19.5" thickBot="1">
      <c r="A1" s="7"/>
      <c r="B1" s="28" t="s">
        <v>26</v>
      </c>
      <c r="C1" s="27" t="s">
        <v>27</v>
      </c>
      <c r="E1" s="113" t="s">
        <v>75</v>
      </c>
      <c r="F1" s="114"/>
    </row>
    <row r="2" spans="1:3" ht="15">
      <c r="A2" s="26" t="s">
        <v>17</v>
      </c>
      <c r="B2" s="121">
        <f>'intramoenia da ripartire'!B2:C2</f>
        <v>0</v>
      </c>
      <c r="C2" s="122"/>
    </row>
    <row r="3" spans="1:9" ht="15">
      <c r="A3" s="26" t="s">
        <v>18</v>
      </c>
      <c r="B3" s="34">
        <f>'intramoenia da ripartire'!B3</f>
        <v>0</v>
      </c>
      <c r="C3" s="11"/>
      <c r="E3" s="137" t="s">
        <v>41</v>
      </c>
      <c r="F3" s="137"/>
      <c r="G3" s="137"/>
      <c r="H3" s="137"/>
      <c r="I3" s="72"/>
    </row>
    <row r="4" spans="1:3" ht="18.75" customHeight="1">
      <c r="A4" s="129" t="s">
        <v>28</v>
      </c>
      <c r="B4" s="130"/>
      <c r="C4" s="33">
        <f>'intramoenia da ripartire'!C4</f>
        <v>0</v>
      </c>
    </row>
    <row r="5" spans="1:3" ht="18" customHeight="1">
      <c r="A5" s="129" t="s">
        <v>29</v>
      </c>
      <c r="B5" s="130"/>
      <c r="C5" s="33">
        <f>'intramoenia da ripartire'!C5</f>
        <v>0</v>
      </c>
    </row>
    <row r="6" spans="1:3" ht="15">
      <c r="A6" s="26" t="s">
        <v>19</v>
      </c>
      <c r="B6" s="138">
        <f>'intramoenia da ripartire'!B7:C7</f>
        <v>0</v>
      </c>
      <c r="C6" s="139"/>
    </row>
    <row r="7" spans="1:3" ht="15.75" thickBot="1">
      <c r="A7" s="49" t="s">
        <v>20</v>
      </c>
      <c r="B7" s="140">
        <f>'intramoenia da ripartire'!B8:C8</f>
        <v>0</v>
      </c>
      <c r="C7" s="141"/>
    </row>
    <row r="8" spans="1:13" ht="15.75" thickBot="1">
      <c r="A8" s="50" t="s">
        <v>61</v>
      </c>
      <c r="B8" s="55">
        <f>'intramoenia da ripartire'!B9</f>
        <v>0</v>
      </c>
      <c r="C8" s="52"/>
      <c r="D8" s="54"/>
      <c r="E8" s="8"/>
      <c r="F8" s="8"/>
      <c r="G8" s="8"/>
      <c r="H8" s="8"/>
      <c r="I8" s="4"/>
      <c r="J8" s="4"/>
      <c r="K8" s="4"/>
      <c r="L8" s="4"/>
      <c r="M8" s="4"/>
    </row>
    <row r="9" spans="2:14" ht="15">
      <c r="B9" t="s">
        <v>30</v>
      </c>
      <c r="D9" s="53"/>
      <c r="J9" s="116"/>
      <c r="K9" s="116"/>
      <c r="L9" s="116"/>
      <c r="M9" s="116"/>
      <c r="N9" s="116"/>
    </row>
    <row r="10" spans="4:14" ht="15">
      <c r="D10" s="4"/>
      <c r="J10" s="116"/>
      <c r="K10" s="116"/>
      <c r="L10" s="116"/>
      <c r="M10" s="116"/>
      <c r="N10" s="116"/>
    </row>
    <row r="11" spans="4:14" ht="12" customHeight="1">
      <c r="D11" s="4"/>
      <c r="J11" s="116"/>
      <c r="K11" s="116"/>
      <c r="L11" s="116"/>
      <c r="M11" s="116"/>
      <c r="N11" s="116"/>
    </row>
    <row r="12" spans="1:14" ht="24" customHeight="1">
      <c r="A12" s="1" t="s">
        <v>44</v>
      </c>
      <c r="B12" s="1" t="str">
        <f>'intramoenia da ripartire'!B12</f>
        <v>apporto del  personale  (da distribuire)</v>
      </c>
      <c r="C12" s="1"/>
      <c r="D12" s="100"/>
      <c r="E12" s="1"/>
      <c r="F12" s="1"/>
      <c r="G12" s="1"/>
      <c r="H12" s="1"/>
      <c r="I12" s="1"/>
      <c r="J12" s="115"/>
      <c r="K12" s="128"/>
      <c r="L12" s="115"/>
      <c r="M12" s="115"/>
      <c r="N12" s="115"/>
    </row>
    <row r="13" spans="1:14" ht="24" customHeight="1">
      <c r="A13" s="1" t="s">
        <v>44</v>
      </c>
      <c r="B13" s="1" t="str">
        <f>'intramoenia da ripartire'!B13</f>
        <v>apporto del  personale a struttura</v>
      </c>
      <c r="C13" s="1"/>
      <c r="D13" s="100"/>
      <c r="E13" s="1"/>
      <c r="F13" s="1"/>
      <c r="G13" s="1"/>
      <c r="H13" s="1"/>
      <c r="I13" s="1"/>
      <c r="J13" s="115"/>
      <c r="K13" s="128"/>
      <c r="L13" s="115"/>
      <c r="M13" s="115"/>
      <c r="N13" s="115"/>
    </row>
    <row r="14" spans="1:14" ht="15">
      <c r="A14" s="1" t="s">
        <v>42</v>
      </c>
      <c r="B14" s="1" t="str">
        <f>'intramoenia da ripartire'!B14</f>
        <v>al dipartimento</v>
      </c>
      <c r="C14" s="1"/>
      <c r="D14" s="71"/>
      <c r="E14" s="3" t="e">
        <f>D14/D26</f>
        <v>#DIV/0!</v>
      </c>
      <c r="F14" s="10" t="s">
        <v>4</v>
      </c>
      <c r="G14" s="1"/>
      <c r="H14" s="1"/>
      <c r="I14" s="1"/>
      <c r="J14" s="115"/>
      <c r="K14" s="128"/>
      <c r="L14" s="115"/>
      <c r="M14" s="115"/>
      <c r="N14" s="115"/>
    </row>
    <row r="15" spans="1:14" ht="15">
      <c r="A15" s="1" t="s">
        <v>79</v>
      </c>
      <c r="B15" s="1" t="s">
        <v>81</v>
      </c>
      <c r="C15" s="1"/>
      <c r="D15" s="71"/>
      <c r="E15" s="3"/>
      <c r="F15" s="10"/>
      <c r="G15" s="1"/>
      <c r="H15" s="1"/>
      <c r="I15" s="1"/>
      <c r="J15" s="103"/>
      <c r="K15" s="108"/>
      <c r="L15" s="103"/>
      <c r="M15" s="103"/>
      <c r="N15" s="103"/>
    </row>
    <row r="16" spans="1:14" ht="15">
      <c r="A16" s="1" t="s">
        <v>5</v>
      </c>
      <c r="B16" s="1" t="str">
        <f>'intramoenia da ripartire'!B16</f>
        <v>materiali  di consumo</v>
      </c>
      <c r="C16" s="1"/>
      <c r="D16" s="71"/>
      <c r="E16" s="1"/>
      <c r="F16" s="1"/>
      <c r="G16" s="1"/>
      <c r="H16" s="1"/>
      <c r="I16" s="1"/>
      <c r="J16" s="102"/>
      <c r="K16" s="97"/>
      <c r="L16" s="97"/>
      <c r="M16" s="93"/>
      <c r="N16" s="94"/>
    </row>
    <row r="17" spans="1:14" ht="27" customHeight="1">
      <c r="A17" s="1" t="s">
        <v>6</v>
      </c>
      <c r="B17" s="119" t="str">
        <f>'intramoenia da ripartire'!B17</f>
        <v>spese di viaggio e missione del personale necessarie per la prestazione</v>
      </c>
      <c r="C17" s="119"/>
      <c r="D17" s="71"/>
      <c r="E17" s="1"/>
      <c r="F17" s="1"/>
      <c r="G17" s="1"/>
      <c r="H17" s="1"/>
      <c r="I17" s="1"/>
      <c r="J17" s="102"/>
      <c r="K17" s="97"/>
      <c r="L17" s="97"/>
      <c r="M17" s="93"/>
      <c r="N17" s="94"/>
    </row>
    <row r="18" spans="1:14" ht="42.75" customHeight="1">
      <c r="A18" s="1" t="s">
        <v>7</v>
      </c>
      <c r="B18" s="119" t="str">
        <f>'intramoenia da ripartire'!B18</f>
        <v>apparecchiature (acquisto/ammortamento, manutenzione in ragione della frazione del tempo di utilizzo dedicata alla prestazione)</v>
      </c>
      <c r="C18" s="119"/>
      <c r="D18" s="71"/>
      <c r="E18" s="1"/>
      <c r="F18" s="1"/>
      <c r="G18" s="1"/>
      <c r="H18" s="1"/>
      <c r="I18" s="1"/>
      <c r="J18" s="102"/>
      <c r="K18" s="97"/>
      <c r="L18" s="97"/>
      <c r="M18" s="93"/>
      <c r="N18" s="94"/>
    </row>
    <row r="19" spans="1:14" ht="15">
      <c r="A19" s="1" t="s">
        <v>8</v>
      </c>
      <c r="B19" s="1" t="str">
        <f>'intramoenia da ripartire'!B19</f>
        <v>pers.esterno (costo complessivo)</v>
      </c>
      <c r="C19" s="1"/>
      <c r="D19" s="71"/>
      <c r="E19" s="1"/>
      <c r="F19" s="1"/>
      <c r="G19" s="1"/>
      <c r="H19" s="1"/>
      <c r="I19" s="1"/>
      <c r="J19" s="102"/>
      <c r="K19" s="97"/>
      <c r="L19" s="97"/>
      <c r="M19" s="93"/>
      <c r="N19" s="94"/>
    </row>
    <row r="20" spans="1:14" ht="26.25" customHeight="1">
      <c r="A20" s="1" t="s">
        <v>9</v>
      </c>
      <c r="B20" s="1" t="str">
        <f>'intramoenia da ripartire'!B20</f>
        <v>utilizzo di attrezzature e servizi esterni</v>
      </c>
      <c r="C20" s="1"/>
      <c r="D20" s="71"/>
      <c r="E20" s="1"/>
      <c r="F20" s="1"/>
      <c r="G20" s="1"/>
      <c r="H20" s="1"/>
      <c r="I20" s="1"/>
      <c r="J20" s="120"/>
      <c r="K20" s="120"/>
      <c r="L20" s="120"/>
      <c r="M20" s="120"/>
      <c r="N20" s="98"/>
    </row>
    <row r="21" spans="1:14" ht="15">
      <c r="A21" s="1" t="s">
        <v>11</v>
      </c>
      <c r="B21" s="1" t="str">
        <f>'intramoenia da ripartire'!B21</f>
        <v>deposito brevetti</v>
      </c>
      <c r="C21" s="1"/>
      <c r="D21" s="71"/>
      <c r="E21" s="48" t="s">
        <v>59</v>
      </c>
      <c r="F21" s="47"/>
      <c r="G21" s="47"/>
      <c r="H21" s="48" t="s">
        <v>60</v>
      </c>
      <c r="I21" s="101"/>
      <c r="J21" s="93"/>
      <c r="K21" s="95"/>
      <c r="L21" s="95"/>
      <c r="M21" s="96"/>
      <c r="N21" s="99"/>
    </row>
    <row r="22" spans="1:11" ht="30" customHeight="1">
      <c r="A22" s="1" t="s">
        <v>43</v>
      </c>
      <c r="B22" s="119" t="str">
        <f>'intramoenia da ripartire'!B22</f>
        <v>assegni ricerca, borse  dottorato, retribuzioni per ricercatori td </v>
      </c>
      <c r="C22" s="119"/>
      <c r="D22" s="71"/>
      <c r="E22" s="142"/>
      <c r="F22" s="142"/>
      <c r="G22" s="142"/>
      <c r="H22" s="81"/>
      <c r="I22" s="75"/>
      <c r="J22" s="1"/>
      <c r="K22" s="1"/>
    </row>
    <row r="23" spans="1:11" ht="15">
      <c r="A23" s="1" t="s">
        <v>82</v>
      </c>
      <c r="B23" s="1">
        <f>'intramoenia da ripartire'!B23</f>
        <v>0</v>
      </c>
      <c r="C23" s="1"/>
      <c r="D23" s="24">
        <f>D12+D14+D16+D17+D18+D19+D20+D21+D13+D15</f>
        <v>0</v>
      </c>
      <c r="E23" s="1"/>
      <c r="F23" s="1"/>
      <c r="G23" s="36"/>
      <c r="H23" s="1"/>
      <c r="I23" s="1"/>
      <c r="J23" s="1"/>
      <c r="K23" s="1"/>
    </row>
    <row r="24" spans="1:11" ht="15">
      <c r="A24" s="1" t="s">
        <v>10</v>
      </c>
      <c r="B24" s="1" t="str">
        <f>'intramoenia da ripartire'!B24</f>
        <v>spese generali</v>
      </c>
      <c r="C24" s="3">
        <v>0.03</v>
      </c>
      <c r="D24" s="22">
        <f>ROUND(D23/87*3,2)</f>
        <v>0</v>
      </c>
      <c r="E24" s="38">
        <f>(D26-D22)*3/100</f>
        <v>0</v>
      </c>
      <c r="F24" s="1"/>
      <c r="G24" s="1"/>
      <c r="H24" s="1"/>
      <c r="I24" s="1"/>
      <c r="J24" s="1"/>
      <c r="K24" s="1"/>
    </row>
    <row r="25" spans="1:11" ht="15.75" thickBot="1">
      <c r="A25" s="1" t="s">
        <v>45</v>
      </c>
      <c r="B25" s="1" t="str">
        <f>'intramoenia da ripartire'!B25</f>
        <v>fda</v>
      </c>
      <c r="C25" s="3">
        <v>0.1</v>
      </c>
      <c r="D25" s="23">
        <f>ROUND(D23/87*10,2)</f>
        <v>0</v>
      </c>
      <c r="E25" s="37">
        <f>(D26-D22)*10/100</f>
        <v>0</v>
      </c>
      <c r="F25" s="12"/>
      <c r="G25" s="12"/>
      <c r="H25" s="12"/>
      <c r="I25" s="73"/>
      <c r="J25" s="1"/>
      <c r="K25" s="1"/>
    </row>
    <row r="26" spans="1:11" ht="16.5" customHeight="1" thickTop="1">
      <c r="A26" s="1" t="s">
        <v>80</v>
      </c>
      <c r="B26" s="1" t="str">
        <f>'intramoenia da ripartire'!B26</f>
        <v>totale imponibile</v>
      </c>
      <c r="C26" s="1"/>
      <c r="D26" s="25">
        <f>SUM(D12:D25)-D23</f>
        <v>0</v>
      </c>
      <c r="E26" s="1"/>
      <c r="F26" s="131" t="str">
        <f>IF(D26='elenco fatture'!C46,"ok!","ATTENZIONE!! L'imponibile ripartito non corrisponde all'elenco delle fatture")</f>
        <v>ok!</v>
      </c>
      <c r="G26" s="132"/>
      <c r="H26" s="133"/>
      <c r="I26" s="40"/>
      <c r="J26" s="1"/>
      <c r="K26" s="1"/>
    </row>
    <row r="27" spans="1:11" ht="17.25" customHeight="1" thickBot="1">
      <c r="A27" s="1"/>
      <c r="B27" s="1" t="str">
        <f>'intramoenia da ripartire'!B27</f>
        <v>Iva - aliquota</v>
      </c>
      <c r="C27" s="78">
        <v>0</v>
      </c>
      <c r="D27" s="12">
        <f>ROUND(D26*C27,2)</f>
        <v>0</v>
      </c>
      <c r="E27" s="1"/>
      <c r="F27" s="134"/>
      <c r="G27" s="135"/>
      <c r="H27" s="136"/>
      <c r="I27" s="40"/>
      <c r="J27" s="1"/>
      <c r="K27" s="1"/>
    </row>
    <row r="28" spans="1:11" ht="19.5" customHeight="1" thickTop="1">
      <c r="A28" s="1"/>
      <c r="B28" s="1" t="s">
        <v>25</v>
      </c>
      <c r="C28" s="1"/>
      <c r="D28" s="41">
        <f>SUM(D26:D27)</f>
        <v>0</v>
      </c>
      <c r="E28" s="1"/>
      <c r="F28" s="40"/>
      <c r="G28" s="40"/>
      <c r="H28" s="40"/>
      <c r="I28" s="40"/>
      <c r="J28" s="1"/>
      <c r="K28" s="1"/>
    </row>
    <row r="29" spans="1:11" ht="15.75" thickBot="1">
      <c r="A29" s="16"/>
      <c r="B29" s="16"/>
      <c r="C29" s="16"/>
      <c r="D29" s="16"/>
      <c r="E29" s="16"/>
      <c r="F29" s="16"/>
      <c r="G29" s="16"/>
      <c r="H29" s="1"/>
      <c r="I29" s="1"/>
      <c r="J29" s="1"/>
      <c r="K29" s="1"/>
    </row>
    <row r="30" spans="1:11" ht="45" customHeight="1">
      <c r="A30" s="13" t="s">
        <v>31</v>
      </c>
      <c r="B30" s="14" t="s">
        <v>12</v>
      </c>
      <c r="C30" s="15" t="s">
        <v>0</v>
      </c>
      <c r="D30" s="15" t="s">
        <v>13</v>
      </c>
      <c r="E30" s="15" t="s">
        <v>14</v>
      </c>
      <c r="F30" s="15" t="s">
        <v>15</v>
      </c>
      <c r="G30" s="13" t="s">
        <v>16</v>
      </c>
      <c r="H30" s="76" t="s">
        <v>32</v>
      </c>
      <c r="I30" s="74"/>
      <c r="J30" s="1"/>
      <c r="K30" s="1"/>
    </row>
    <row r="31" spans="1:11" ht="39.75" customHeight="1" thickBot="1">
      <c r="A31" s="17">
        <f>SUM(B31:G31)</f>
        <v>0</v>
      </c>
      <c r="B31" s="18">
        <f>D26-D24-D25-D12</f>
        <v>0</v>
      </c>
      <c r="C31" s="19">
        <f>D24</f>
        <v>0</v>
      </c>
      <c r="D31" s="19">
        <f>ROUND(D25*100/108.5,2)</f>
        <v>0</v>
      </c>
      <c r="E31" s="19">
        <f>ROUND(D25-D31,2)</f>
        <v>0</v>
      </c>
      <c r="F31" s="19">
        <f>ROUND(D12*100/108.5,2)</f>
        <v>0</v>
      </c>
      <c r="G31" s="17">
        <f>D12-F31</f>
        <v>0</v>
      </c>
      <c r="H31" s="21">
        <f>SUM(C31:G31)</f>
        <v>0</v>
      </c>
      <c r="I31" s="73"/>
      <c r="J31" s="1"/>
      <c r="K31" s="1"/>
    </row>
    <row r="32" spans="1:11" ht="15">
      <c r="A32" s="1"/>
      <c r="B32" s="1"/>
      <c r="C32" s="1"/>
      <c r="D32" s="9">
        <f>D31+E31</f>
        <v>0</v>
      </c>
      <c r="E32" s="9" t="str">
        <f>IF(D32=D25,"ok",ATTENZIONE)</f>
        <v>ok</v>
      </c>
      <c r="F32" s="10">
        <f>F31+G31</f>
        <v>0</v>
      </c>
      <c r="G32" s="10" t="str">
        <f>IF(F32=D12,"ok",ATTENZIONE)</f>
        <v>ok</v>
      </c>
      <c r="H32" s="10"/>
      <c r="I32" s="10"/>
      <c r="J32" s="1"/>
      <c r="K32" s="1"/>
    </row>
    <row r="33" spans="1:11" ht="15.75" customHeight="1">
      <c r="A33" s="1"/>
      <c r="B33" s="1"/>
      <c r="C33" s="1"/>
      <c r="D33" s="2"/>
      <c r="E33" s="2"/>
      <c r="F33" s="1"/>
      <c r="G33" s="1"/>
      <c r="H33" s="1"/>
      <c r="I33" s="1"/>
      <c r="J33" s="1"/>
      <c r="K33" s="1"/>
    </row>
    <row r="34" spans="1:11" ht="15" customHeight="1">
      <c r="A34" s="1"/>
      <c r="B34" s="1"/>
      <c r="C34" s="117" t="s">
        <v>40</v>
      </c>
      <c r="D34" s="43" t="s">
        <v>34</v>
      </c>
      <c r="E34" s="44">
        <f>'al personale'!C34</f>
        <v>0</v>
      </c>
      <c r="F34" s="44" t="s">
        <v>33</v>
      </c>
      <c r="G34" s="45">
        <f>'al personale'!G34</f>
        <v>0</v>
      </c>
      <c r="H34" s="42"/>
      <c r="I34" s="42"/>
      <c r="J34" s="1"/>
      <c r="K34" s="1"/>
    </row>
    <row r="35" spans="1:11" ht="15" customHeight="1" thickBot="1">
      <c r="A35" s="1"/>
      <c r="B35" s="1"/>
      <c r="C35" s="118"/>
      <c r="D35" s="126" t="s">
        <v>24</v>
      </c>
      <c r="E35" s="126"/>
      <c r="F35" s="126">
        <f>E34+G34</f>
        <v>0</v>
      </c>
      <c r="G35" s="127"/>
      <c r="J35" s="1"/>
      <c r="K35" s="1"/>
    </row>
    <row r="36" spans="1:11" ht="30.75" customHeight="1" thickBot="1" thickTop="1">
      <c r="A36" s="1"/>
      <c r="B36" s="1"/>
      <c r="C36" s="1"/>
      <c r="D36" s="123" t="str">
        <f>IF(F35=F31,"ok","ATTENZIONE!!!importo ripartito diverso da quello distribuibile")</f>
        <v>ok</v>
      </c>
      <c r="E36" s="124"/>
      <c r="F36" s="124"/>
      <c r="G36" s="125"/>
      <c r="J36" s="1"/>
      <c r="K36" s="1"/>
    </row>
    <row r="37" spans="1:11" ht="15.75" thickTop="1">
      <c r="A37" s="1"/>
      <c r="C37" s="1"/>
      <c r="D37" s="87"/>
      <c r="E37" s="87"/>
      <c r="F37" s="1"/>
      <c r="G37" s="1"/>
      <c r="H37" s="1"/>
      <c r="I37" s="1"/>
      <c r="J37" s="1"/>
      <c r="K37" s="1"/>
    </row>
    <row r="38" spans="1:11" ht="15">
      <c r="A38" s="1"/>
      <c r="B38" s="1"/>
      <c r="C38" s="1"/>
      <c r="D38" s="73"/>
      <c r="E38" s="73"/>
      <c r="F38" s="1"/>
      <c r="G38" s="1"/>
      <c r="H38" s="1"/>
      <c r="I38" s="1"/>
      <c r="J38" s="1"/>
      <c r="K38" s="1"/>
    </row>
  </sheetData>
  <sheetProtection password="D922" sheet="1" insertRows="0"/>
  <mergeCells count="23">
    <mergeCell ref="A4:B4"/>
    <mergeCell ref="A5:B5"/>
    <mergeCell ref="F26:H27"/>
    <mergeCell ref="E3:H3"/>
    <mergeCell ref="B6:C6"/>
    <mergeCell ref="B7:C7"/>
    <mergeCell ref="E22:G22"/>
    <mergeCell ref="D36:G36"/>
    <mergeCell ref="D35:E35"/>
    <mergeCell ref="F35:G35"/>
    <mergeCell ref="M12:M14"/>
    <mergeCell ref="K12:K14"/>
    <mergeCell ref="L12:L14"/>
    <mergeCell ref="E1:F1"/>
    <mergeCell ref="J12:J14"/>
    <mergeCell ref="J9:N11"/>
    <mergeCell ref="C34:C35"/>
    <mergeCell ref="B22:C22"/>
    <mergeCell ref="B18:C18"/>
    <mergeCell ref="B17:C17"/>
    <mergeCell ref="N12:N14"/>
    <mergeCell ref="J20:M20"/>
    <mergeCell ref="B2:C2"/>
  </mergeCells>
  <printOptions/>
  <pageMargins left="0.17" right="0.17" top="0.3" bottom="0.29" header="0.17" footer="0.17"/>
  <pageSetup horizontalDpi="600" verticalDpi="600" orientation="landscape" paperSize="9" scale="80" r:id="rId1"/>
  <headerFooter alignWithMargins="0">
    <oddFooter>&amp;R&amp;"Calibri,Corsivo grassetto"&amp;9Determinazione corrispettivo e ripartizione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51"/>
  <sheetViews>
    <sheetView tabSelected="1" zoomScale="75" zoomScaleNormal="75" zoomScalePageLayoutView="0" workbookViewId="0" topLeftCell="A10">
      <selection activeCell="E25" sqref="E25"/>
    </sheetView>
  </sheetViews>
  <sheetFormatPr defaultColWidth="9.140625" defaultRowHeight="15"/>
  <cols>
    <col min="1" max="1" width="25.7109375" style="0" customWidth="1"/>
    <col min="2" max="2" width="36.28125" style="0" customWidth="1"/>
    <col min="3" max="3" width="22.57421875" style="0" customWidth="1"/>
    <col min="4" max="4" width="13.140625" style="0" customWidth="1"/>
    <col min="5" max="5" width="9.7109375" style="0" bestFit="1" customWidth="1"/>
    <col min="6" max="6" width="12.28125" style="0" bestFit="1" customWidth="1"/>
    <col min="7" max="7" width="10.140625" style="0" customWidth="1"/>
    <col min="8" max="8" width="21.57421875" style="0" customWidth="1"/>
    <col min="9" max="9" width="9.57421875" style="0" customWidth="1"/>
    <col min="10" max="10" width="6.7109375" style="0" customWidth="1"/>
    <col min="11" max="11" width="8.7109375" style="0" customWidth="1"/>
    <col min="12" max="12" width="9.00390625" style="0" customWidth="1"/>
    <col min="13" max="13" width="7.140625" style="0" customWidth="1"/>
    <col min="14" max="14" width="12.00390625" style="0" customWidth="1"/>
  </cols>
  <sheetData>
    <row r="1" spans="1:9" ht="19.5" thickBot="1">
      <c r="A1" s="7"/>
      <c r="B1" s="28" t="s">
        <v>26</v>
      </c>
      <c r="C1" s="27" t="s">
        <v>27</v>
      </c>
      <c r="E1" s="111" t="s">
        <v>87</v>
      </c>
      <c r="F1" s="111"/>
      <c r="G1" s="111"/>
      <c r="H1" s="111"/>
      <c r="I1" s="112"/>
    </row>
    <row r="2" spans="1:3" ht="30">
      <c r="A2" s="26" t="s">
        <v>17</v>
      </c>
      <c r="B2" s="151"/>
      <c r="C2" s="152"/>
    </row>
    <row r="3" spans="1:8" ht="15">
      <c r="A3" s="26" t="s">
        <v>18</v>
      </c>
      <c r="B3" s="86"/>
      <c r="C3" s="65"/>
      <c r="E3" s="137" t="s">
        <v>41</v>
      </c>
      <c r="F3" s="137"/>
      <c r="G3" s="137"/>
      <c r="H3" s="137"/>
    </row>
    <row r="4" spans="1:3" ht="18.75" customHeight="1">
      <c r="A4" s="129" t="s">
        <v>28</v>
      </c>
      <c r="B4" s="130"/>
      <c r="C4" s="66"/>
    </row>
    <row r="5" spans="1:3" ht="18" customHeight="1" thickBot="1">
      <c r="A5" s="129" t="s">
        <v>29</v>
      </c>
      <c r="B5" s="130"/>
      <c r="C5" s="66"/>
    </row>
    <row r="6" spans="1:5" ht="38.25" customHeight="1" thickBot="1">
      <c r="A6" s="129" t="s">
        <v>71</v>
      </c>
      <c r="B6" s="130"/>
      <c r="C6" s="67"/>
      <c r="D6" s="56" t="s">
        <v>76</v>
      </c>
      <c r="E6" s="70"/>
    </row>
    <row r="7" spans="1:3" ht="15">
      <c r="A7" s="26" t="s">
        <v>19</v>
      </c>
      <c r="B7" s="147"/>
      <c r="C7" s="148"/>
    </row>
    <row r="8" spans="1:3" ht="15.75" thickBot="1">
      <c r="A8" s="49" t="s">
        <v>20</v>
      </c>
      <c r="B8" s="149"/>
      <c r="C8" s="150"/>
    </row>
    <row r="9" spans="1:13" ht="15.75" thickBot="1">
      <c r="A9" s="50" t="s">
        <v>61</v>
      </c>
      <c r="B9" s="68"/>
      <c r="C9" s="51" t="s">
        <v>62</v>
      </c>
      <c r="D9" s="69"/>
      <c r="E9" s="8"/>
      <c r="F9" s="57">
        <f>IF('intramoenia contratto intero'!D26=0,100%,ROUND(D26/'intramoenia contratto intero'!D26,2))</f>
        <v>1</v>
      </c>
      <c r="G9" s="58" t="s">
        <v>63</v>
      </c>
      <c r="H9" s="58"/>
      <c r="I9" s="4"/>
      <c r="J9" s="4"/>
      <c r="K9" s="4"/>
      <c r="L9" s="4"/>
      <c r="M9" s="4"/>
    </row>
    <row r="10" spans="2:14" ht="15">
      <c r="B10" t="s">
        <v>30</v>
      </c>
      <c r="D10" s="53"/>
      <c r="J10" s="116"/>
      <c r="K10" s="116"/>
      <c r="L10" s="116"/>
      <c r="M10" s="116"/>
      <c r="N10" s="116"/>
    </row>
    <row r="11" spans="4:14" ht="9" customHeight="1">
      <c r="D11" s="4"/>
      <c r="F11" s="11"/>
      <c r="G11" s="11"/>
      <c r="H11" s="11"/>
      <c r="J11" s="116"/>
      <c r="K11" s="116"/>
      <c r="L11" s="116"/>
      <c r="M11" s="116"/>
      <c r="N11" s="116"/>
    </row>
    <row r="12" spans="1:14" ht="20.25" customHeight="1">
      <c r="A12" s="1" t="s">
        <v>44</v>
      </c>
      <c r="B12" s="1" t="s">
        <v>84</v>
      </c>
      <c r="C12" s="1"/>
      <c r="D12" s="100"/>
      <c r="E12" s="1"/>
      <c r="F12" s="146"/>
      <c r="G12" s="146"/>
      <c r="H12" s="146"/>
      <c r="I12" s="1"/>
      <c r="J12" s="115"/>
      <c r="K12" s="128"/>
      <c r="L12" s="115"/>
      <c r="M12" s="115"/>
      <c r="N12" s="115"/>
    </row>
    <row r="13" spans="1:14" ht="19.5" customHeight="1">
      <c r="A13" s="1" t="s">
        <v>44</v>
      </c>
      <c r="B13" s="1" t="s">
        <v>85</v>
      </c>
      <c r="C13" s="1"/>
      <c r="D13" s="100"/>
      <c r="E13" s="1"/>
      <c r="F13" s="109"/>
      <c r="G13" s="109"/>
      <c r="H13" s="109"/>
      <c r="I13" s="1"/>
      <c r="J13" s="115"/>
      <c r="K13" s="128"/>
      <c r="L13" s="115"/>
      <c r="M13" s="115"/>
      <c r="N13" s="115"/>
    </row>
    <row r="14" spans="1:14" ht="18.75" customHeight="1">
      <c r="A14" s="1" t="s">
        <v>42</v>
      </c>
      <c r="B14" s="1" t="s">
        <v>3</v>
      </c>
      <c r="C14" s="1"/>
      <c r="D14" s="71"/>
      <c r="E14" s="3" t="e">
        <f>D14/D26</f>
        <v>#DIV/0!</v>
      </c>
      <c r="F14" s="10" t="s">
        <v>4</v>
      </c>
      <c r="G14" s="1"/>
      <c r="H14" s="1"/>
      <c r="I14" s="1"/>
      <c r="J14" s="115"/>
      <c r="K14" s="128"/>
      <c r="L14" s="115"/>
      <c r="M14" s="115"/>
      <c r="N14" s="115"/>
    </row>
    <row r="15" spans="1:14" ht="18.75" customHeight="1">
      <c r="A15" s="1" t="s">
        <v>79</v>
      </c>
      <c r="B15" s="1" t="s">
        <v>81</v>
      </c>
      <c r="C15" s="1"/>
      <c r="D15" s="71"/>
      <c r="E15" s="3"/>
      <c r="F15" s="104"/>
      <c r="G15" s="85"/>
      <c r="H15" s="85"/>
      <c r="I15" s="85"/>
      <c r="J15" s="105"/>
      <c r="K15" s="106"/>
      <c r="L15" s="105"/>
      <c r="M15" s="105"/>
      <c r="N15" s="103"/>
    </row>
    <row r="16" spans="1:14" ht="20.25" customHeight="1">
      <c r="A16" s="1" t="s">
        <v>5</v>
      </c>
      <c r="B16" s="1" t="s">
        <v>65</v>
      </c>
      <c r="C16" s="1"/>
      <c r="D16" s="71"/>
      <c r="E16" s="1"/>
      <c r="F16" s="85"/>
      <c r="G16" s="85"/>
      <c r="H16" s="85"/>
      <c r="I16" s="85"/>
      <c r="J16" s="107"/>
      <c r="K16" s="97"/>
      <c r="L16" s="97"/>
      <c r="M16" s="107"/>
      <c r="N16" s="94"/>
    </row>
    <row r="17" spans="1:14" ht="29.25" customHeight="1">
      <c r="A17" s="1" t="s">
        <v>6</v>
      </c>
      <c r="B17" s="119" t="s">
        <v>66</v>
      </c>
      <c r="C17" s="119"/>
      <c r="D17" s="71"/>
      <c r="E17" s="1"/>
      <c r="F17" s="85"/>
      <c r="G17" s="85"/>
      <c r="H17" s="85"/>
      <c r="I17" s="85"/>
      <c r="J17" s="107"/>
      <c r="K17" s="97"/>
      <c r="L17" s="97"/>
      <c r="M17" s="107"/>
      <c r="N17" s="94"/>
    </row>
    <row r="18" spans="1:14" ht="39.75" customHeight="1">
      <c r="A18" s="1" t="s">
        <v>7</v>
      </c>
      <c r="B18" s="119" t="s">
        <v>68</v>
      </c>
      <c r="C18" s="119"/>
      <c r="D18" s="71"/>
      <c r="E18" s="1"/>
      <c r="F18" s="85"/>
      <c r="G18" s="85"/>
      <c r="H18" s="85"/>
      <c r="I18" s="85"/>
      <c r="J18" s="107"/>
      <c r="K18" s="97"/>
      <c r="L18" s="97"/>
      <c r="M18" s="107"/>
      <c r="N18" s="94"/>
    </row>
    <row r="19" spans="1:14" ht="19.5" customHeight="1">
      <c r="A19" s="1" t="s">
        <v>8</v>
      </c>
      <c r="B19" s="1" t="s">
        <v>67</v>
      </c>
      <c r="C19" s="1"/>
      <c r="D19" s="71"/>
      <c r="E19" s="1"/>
      <c r="F19" s="85"/>
      <c r="G19" s="85"/>
      <c r="H19" s="85"/>
      <c r="I19" s="85"/>
      <c r="J19" s="107"/>
      <c r="K19" s="97"/>
      <c r="L19" s="97"/>
      <c r="M19" s="107"/>
      <c r="N19" s="94"/>
    </row>
    <row r="20" spans="1:14" ht="26.25" customHeight="1">
      <c r="A20" s="1" t="s">
        <v>9</v>
      </c>
      <c r="B20" s="1" t="s">
        <v>69</v>
      </c>
      <c r="C20" s="1"/>
      <c r="D20" s="71"/>
      <c r="E20" s="1"/>
      <c r="F20" s="1"/>
      <c r="G20" s="1"/>
      <c r="H20" s="1"/>
      <c r="I20" s="1"/>
      <c r="J20" s="115"/>
      <c r="K20" s="115"/>
      <c r="L20" s="115"/>
      <c r="M20" s="115"/>
      <c r="N20" s="98"/>
    </row>
    <row r="21" spans="1:14" ht="23.25" customHeight="1">
      <c r="A21" s="1" t="s">
        <v>11</v>
      </c>
      <c r="B21" s="1" t="s">
        <v>46</v>
      </c>
      <c r="C21" s="1"/>
      <c r="D21" s="71"/>
      <c r="E21" s="143" t="s">
        <v>64</v>
      </c>
      <c r="F21" s="144"/>
      <c r="G21" s="145"/>
      <c r="H21" s="48" t="s">
        <v>60</v>
      </c>
      <c r="I21" s="1"/>
      <c r="J21" s="93"/>
      <c r="K21" s="95"/>
      <c r="L21" s="95"/>
      <c r="M21" s="96"/>
      <c r="N21" s="99"/>
    </row>
    <row r="22" spans="1:11" ht="20.25" customHeight="1">
      <c r="A22" s="1" t="s">
        <v>43</v>
      </c>
      <c r="B22" s="119" t="s">
        <v>77</v>
      </c>
      <c r="C22" s="119"/>
      <c r="D22" s="71"/>
      <c r="E22" s="142"/>
      <c r="F22" s="142"/>
      <c r="G22" s="142"/>
      <c r="H22" s="81"/>
      <c r="I22" s="1"/>
      <c r="J22" s="1"/>
      <c r="K22" s="1"/>
    </row>
    <row r="23" spans="1:18" ht="30" customHeight="1">
      <c r="A23" s="119" t="s">
        <v>83</v>
      </c>
      <c r="B23" s="119"/>
      <c r="C23" s="119"/>
      <c r="D23" s="24">
        <f>D12+D13+D14+D16+D17+D18+D19+D20+D21+D15</f>
        <v>0</v>
      </c>
      <c r="E23" s="1"/>
      <c r="F23" s="1"/>
      <c r="G23" s="36"/>
      <c r="H23" s="1"/>
      <c r="I23" s="1"/>
      <c r="J23" s="85"/>
      <c r="K23" s="85"/>
      <c r="L23" s="83"/>
      <c r="M23" s="83"/>
      <c r="N23" s="83"/>
      <c r="O23" s="83"/>
      <c r="P23" s="83"/>
      <c r="Q23" s="83"/>
      <c r="R23" s="83"/>
    </row>
    <row r="24" spans="1:18" ht="15">
      <c r="A24" s="1" t="s">
        <v>10</v>
      </c>
      <c r="B24" s="1" t="s">
        <v>0</v>
      </c>
      <c r="C24" s="3">
        <v>0.03</v>
      </c>
      <c r="D24" s="22">
        <f>ROUND(D23/87*3,2)</f>
        <v>0</v>
      </c>
      <c r="E24" s="38">
        <f>(D26-D22)*3/100</f>
        <v>0</v>
      </c>
      <c r="F24" s="1"/>
      <c r="G24" s="1"/>
      <c r="H24" s="1"/>
      <c r="I24" s="1"/>
      <c r="J24" s="85"/>
      <c r="K24" s="85"/>
      <c r="L24" s="83"/>
      <c r="M24" s="83"/>
      <c r="N24" s="83"/>
      <c r="O24" s="83"/>
      <c r="P24" s="83"/>
      <c r="Q24" s="83"/>
      <c r="R24" s="83"/>
    </row>
    <row r="25" spans="1:18" ht="15.75" thickBot="1">
      <c r="A25" s="1" t="s">
        <v>45</v>
      </c>
      <c r="B25" s="1" t="s">
        <v>1</v>
      </c>
      <c r="C25" s="3">
        <v>0.1</v>
      </c>
      <c r="D25" s="23">
        <f>ROUND(D23/87*10,2)</f>
        <v>0</v>
      </c>
      <c r="E25" s="37">
        <f>(D26-D22)*10/100</f>
        <v>0</v>
      </c>
      <c r="F25" s="12"/>
      <c r="G25" s="12"/>
      <c r="H25" s="12"/>
      <c r="I25" s="1"/>
      <c r="J25" s="85"/>
      <c r="K25" s="85"/>
      <c r="L25" s="83"/>
      <c r="M25" s="83"/>
      <c r="N25" s="83"/>
      <c r="O25" s="83"/>
      <c r="P25" s="83"/>
      <c r="Q25" s="83"/>
      <c r="R25" s="83"/>
    </row>
    <row r="26" spans="1:18" ht="16.5" thickTop="1">
      <c r="A26" s="1" t="s">
        <v>80</v>
      </c>
      <c r="B26" s="1" t="s">
        <v>2</v>
      </c>
      <c r="C26" s="1"/>
      <c r="D26" s="25">
        <f>SUM(D12:D25)-D23</f>
        <v>0</v>
      </c>
      <c r="E26" s="1"/>
      <c r="F26" s="131" t="str">
        <f>IF(D26='elenco fatture'!C46,"ok!","ATTENZIONE!! L'imponibile ripartito non corrisponde all'elenco delle fatture")</f>
        <v>ok!</v>
      </c>
      <c r="G26" s="132"/>
      <c r="H26" s="133"/>
      <c r="I26" s="1"/>
      <c r="J26" s="85"/>
      <c r="K26" s="85"/>
      <c r="L26" s="83"/>
      <c r="M26" s="83"/>
      <c r="N26" s="83"/>
      <c r="O26" s="83"/>
      <c r="P26" s="83"/>
      <c r="Q26" s="83"/>
      <c r="R26" s="83"/>
    </row>
    <row r="27" spans="1:18" ht="14.25" customHeight="1" thickBot="1">
      <c r="A27" s="1"/>
      <c r="B27" s="1" t="s">
        <v>56</v>
      </c>
      <c r="C27" s="78">
        <v>0</v>
      </c>
      <c r="D27" s="12">
        <f>ROUND(D26*C27,2)</f>
        <v>0</v>
      </c>
      <c r="E27" s="1"/>
      <c r="F27" s="134"/>
      <c r="G27" s="135"/>
      <c r="H27" s="136"/>
      <c r="I27" s="1"/>
      <c r="J27" s="85"/>
      <c r="K27" s="85"/>
      <c r="L27" s="83"/>
      <c r="M27" s="83"/>
      <c r="N27" s="83"/>
      <c r="O27" s="83"/>
      <c r="P27" s="83"/>
      <c r="Q27" s="83"/>
      <c r="R27" s="83"/>
    </row>
    <row r="28" spans="1:18" ht="19.5" customHeight="1" thickTop="1">
      <c r="A28" s="1"/>
      <c r="B28" s="1" t="s">
        <v>25</v>
      </c>
      <c r="C28" s="1"/>
      <c r="D28" s="41">
        <f>SUM(D26:D27)</f>
        <v>0</v>
      </c>
      <c r="E28" s="1"/>
      <c r="F28" s="40"/>
      <c r="G28" s="40"/>
      <c r="H28" s="40"/>
      <c r="I28" s="1"/>
      <c r="J28" s="85"/>
      <c r="K28" s="85"/>
      <c r="L28" s="83"/>
      <c r="M28" s="83"/>
      <c r="N28" s="83"/>
      <c r="O28" s="83"/>
      <c r="P28" s="83"/>
      <c r="Q28" s="83"/>
      <c r="R28" s="83"/>
    </row>
    <row r="29" spans="1:18" ht="15.75" thickBot="1">
      <c r="A29" s="16"/>
      <c r="B29" s="16"/>
      <c r="C29" s="16"/>
      <c r="D29" s="16"/>
      <c r="E29" s="16"/>
      <c r="F29" s="16"/>
      <c r="G29" s="16"/>
      <c r="H29" s="1"/>
      <c r="I29" s="1"/>
      <c r="J29" s="85"/>
      <c r="K29" s="85"/>
      <c r="L29" s="83"/>
      <c r="M29" s="83"/>
      <c r="N29" s="83"/>
      <c r="O29" s="83"/>
      <c r="P29" s="83"/>
      <c r="Q29" s="83"/>
      <c r="R29" s="83"/>
    </row>
    <row r="30" spans="1:18" ht="45" customHeight="1">
      <c r="A30" s="13" t="s">
        <v>31</v>
      </c>
      <c r="B30" s="14" t="s">
        <v>12</v>
      </c>
      <c r="C30" s="15" t="s">
        <v>0</v>
      </c>
      <c r="D30" s="15" t="s">
        <v>13</v>
      </c>
      <c r="E30" s="15" t="s">
        <v>14</v>
      </c>
      <c r="F30" s="15" t="s">
        <v>15</v>
      </c>
      <c r="G30" s="13" t="s">
        <v>16</v>
      </c>
      <c r="H30" s="20" t="s">
        <v>86</v>
      </c>
      <c r="I30" s="1"/>
      <c r="J30" s="85"/>
      <c r="K30" s="85"/>
      <c r="L30" s="83"/>
      <c r="M30" s="83"/>
      <c r="N30" s="83"/>
      <c r="O30" s="83"/>
      <c r="P30" s="83"/>
      <c r="Q30" s="83"/>
      <c r="R30" s="83"/>
    </row>
    <row r="31" spans="1:18" ht="36" customHeight="1" thickBot="1">
      <c r="A31" s="17">
        <f>SUM(B31:G31)</f>
        <v>0</v>
      </c>
      <c r="B31" s="18">
        <f>D26-D24-D25-D12</f>
        <v>0</v>
      </c>
      <c r="C31" s="19">
        <f>D24</f>
        <v>0</v>
      </c>
      <c r="D31" s="19">
        <f>ROUND(D25*100/108.5,2)</f>
        <v>0</v>
      </c>
      <c r="E31" s="19">
        <f>ROUND(D25-D31,2)</f>
        <v>0</v>
      </c>
      <c r="F31" s="19">
        <f>D12-ROUND(D12*8.5/108.5,2)</f>
        <v>0</v>
      </c>
      <c r="G31" s="17">
        <f>ROUND(D12*8.5/108.5,2)</f>
        <v>0</v>
      </c>
      <c r="H31" s="21">
        <f>C31+D31+E31</f>
        <v>0</v>
      </c>
      <c r="I31" s="1"/>
      <c r="J31" s="85"/>
      <c r="K31" s="85"/>
      <c r="L31" s="83"/>
      <c r="M31" s="83"/>
      <c r="N31" s="83"/>
      <c r="O31" s="83"/>
      <c r="P31" s="83"/>
      <c r="Q31" s="83"/>
      <c r="R31" s="83"/>
    </row>
    <row r="32" spans="1:18" ht="15">
      <c r="A32" s="1"/>
      <c r="B32" s="1"/>
      <c r="C32" s="1"/>
      <c r="D32" s="9">
        <f>D31+E31</f>
        <v>0</v>
      </c>
      <c r="E32" s="9" t="str">
        <f>IF(D32=D25,"ok",ATTENZIONE)</f>
        <v>ok</v>
      </c>
      <c r="F32" s="10">
        <f>F31+G31</f>
        <v>0</v>
      </c>
      <c r="G32" s="10" t="str">
        <f>IF(F32=D12,"ok",ATTENZIONE)</f>
        <v>ok</v>
      </c>
      <c r="H32" s="10"/>
      <c r="I32" s="1"/>
      <c r="J32" s="85"/>
      <c r="K32" s="85"/>
      <c r="L32" s="83"/>
      <c r="M32" s="83"/>
      <c r="N32" s="83"/>
      <c r="O32" s="83"/>
      <c r="P32" s="83"/>
      <c r="Q32" s="83"/>
      <c r="R32" s="83"/>
    </row>
    <row r="33" spans="1:18" ht="15.75" customHeight="1">
      <c r="A33" s="1"/>
      <c r="B33" s="1"/>
      <c r="C33" s="1"/>
      <c r="D33" s="2"/>
      <c r="E33" s="2"/>
      <c r="F33" s="1"/>
      <c r="G33" s="1"/>
      <c r="H33" s="1"/>
      <c r="I33" s="1"/>
      <c r="J33" s="85"/>
      <c r="K33" s="85"/>
      <c r="L33" s="83"/>
      <c r="M33" s="83"/>
      <c r="N33" s="83"/>
      <c r="O33" s="83"/>
      <c r="P33" s="83"/>
      <c r="Q33" s="83"/>
      <c r="R33" s="83"/>
    </row>
    <row r="34" spans="1:18" ht="15" customHeight="1">
      <c r="A34" s="1"/>
      <c r="B34" s="1"/>
      <c r="C34" s="117" t="s">
        <v>40</v>
      </c>
      <c r="D34" s="43" t="s">
        <v>34</v>
      </c>
      <c r="E34" s="44">
        <f>'al personale'!C34</f>
        <v>0</v>
      </c>
      <c r="F34" s="44" t="s">
        <v>33</v>
      </c>
      <c r="G34" s="45">
        <f>'al personale'!G34</f>
        <v>0</v>
      </c>
      <c r="H34" s="42"/>
      <c r="I34" s="42"/>
      <c r="J34" s="85"/>
      <c r="K34" s="85"/>
      <c r="L34" s="83"/>
      <c r="M34" s="83"/>
      <c r="N34" s="83"/>
      <c r="O34" s="83"/>
      <c r="P34" s="83"/>
      <c r="Q34" s="83"/>
      <c r="R34" s="83"/>
    </row>
    <row r="35" spans="1:18" ht="15" customHeight="1" thickBot="1">
      <c r="A35" s="1"/>
      <c r="B35" s="1"/>
      <c r="C35" s="118"/>
      <c r="D35" s="126" t="s">
        <v>24</v>
      </c>
      <c r="E35" s="126"/>
      <c r="F35" s="126">
        <f>E34+G34</f>
        <v>0</v>
      </c>
      <c r="G35" s="127"/>
      <c r="J35" s="85"/>
      <c r="K35" s="85"/>
      <c r="L35" s="83"/>
      <c r="M35" s="83"/>
      <c r="N35" s="83"/>
      <c r="O35" s="83"/>
      <c r="P35" s="83"/>
      <c r="Q35" s="83"/>
      <c r="R35" s="83"/>
    </row>
    <row r="36" spans="1:18" ht="33" customHeight="1" thickBot="1" thickTop="1">
      <c r="A36" s="1"/>
      <c r="B36" s="1"/>
      <c r="C36" s="1"/>
      <c r="D36" s="123" t="str">
        <f>IF(F35=F31,"ok","ATTENZIONE!!!importo ripartito diverso da quello distribuibile")</f>
        <v>ok</v>
      </c>
      <c r="E36" s="124"/>
      <c r="F36" s="124"/>
      <c r="G36" s="125"/>
      <c r="J36" s="85"/>
      <c r="K36" s="85"/>
      <c r="L36" s="83"/>
      <c r="M36" s="83"/>
      <c r="N36" s="83"/>
      <c r="O36" s="83"/>
      <c r="P36" s="83"/>
      <c r="Q36" s="83"/>
      <c r="R36" s="83"/>
    </row>
    <row r="37" spans="1:18" ht="15.75" thickTop="1">
      <c r="A37" s="1"/>
      <c r="C37" s="1"/>
      <c r="D37" s="110"/>
      <c r="E37" s="110"/>
      <c r="F37" s="1"/>
      <c r="G37" s="1"/>
      <c r="H37" s="1"/>
      <c r="I37" s="1"/>
      <c r="J37" s="85"/>
      <c r="K37" s="85"/>
      <c r="L37" s="83"/>
      <c r="M37" s="83"/>
      <c r="N37" s="83"/>
      <c r="O37" s="83"/>
      <c r="P37" s="83"/>
      <c r="Q37" s="83"/>
      <c r="R37" s="83"/>
    </row>
    <row r="38" spans="1:18" ht="15">
      <c r="A38" s="1"/>
      <c r="B38" s="1"/>
      <c r="C38" s="1"/>
      <c r="D38" s="1"/>
      <c r="E38" s="1"/>
      <c r="F38" s="1"/>
      <c r="G38" s="1"/>
      <c r="H38" s="1"/>
      <c r="I38" s="1"/>
      <c r="J38" s="85"/>
      <c r="K38" s="85"/>
      <c r="L38" s="83"/>
      <c r="M38" s="83"/>
      <c r="N38" s="83"/>
      <c r="O38" s="83"/>
      <c r="P38" s="83"/>
      <c r="Q38" s="83"/>
      <c r="R38" s="83"/>
    </row>
    <row r="39" spans="10:18" ht="15">
      <c r="J39" s="83"/>
      <c r="K39" s="83"/>
      <c r="L39" s="83"/>
      <c r="M39" s="83"/>
      <c r="N39" s="83"/>
      <c r="O39" s="83"/>
      <c r="P39" s="83"/>
      <c r="Q39" s="83"/>
      <c r="R39" s="83"/>
    </row>
    <row r="40" spans="10:18" ht="15">
      <c r="J40" s="83"/>
      <c r="K40" s="83"/>
      <c r="L40" s="83"/>
      <c r="M40" s="83"/>
      <c r="N40" s="83"/>
      <c r="O40" s="83"/>
      <c r="P40" s="83"/>
      <c r="Q40" s="83"/>
      <c r="R40" s="83"/>
    </row>
    <row r="41" spans="10:18" ht="15">
      <c r="J41" s="83"/>
      <c r="K41" s="83"/>
      <c r="L41" s="83"/>
      <c r="M41" s="83"/>
      <c r="N41" s="83"/>
      <c r="O41" s="83"/>
      <c r="P41" s="83"/>
      <c r="Q41" s="83"/>
      <c r="R41" s="83"/>
    </row>
    <row r="42" spans="10:18" ht="15">
      <c r="J42" s="83"/>
      <c r="K42" s="83"/>
      <c r="L42" s="83"/>
      <c r="M42" s="83"/>
      <c r="N42" s="83"/>
      <c r="O42" s="83"/>
      <c r="P42" s="83"/>
      <c r="Q42" s="83"/>
      <c r="R42" s="83"/>
    </row>
    <row r="43" spans="10:18" ht="15">
      <c r="J43" s="83"/>
      <c r="K43" s="83"/>
      <c r="L43" s="83"/>
      <c r="M43" s="83"/>
      <c r="N43" s="83"/>
      <c r="O43" s="83"/>
      <c r="P43" s="83"/>
      <c r="Q43" s="83"/>
      <c r="R43" s="83"/>
    </row>
    <row r="44" spans="10:18" ht="15">
      <c r="J44" s="83"/>
      <c r="K44" s="83"/>
      <c r="L44" s="83"/>
      <c r="M44" s="83"/>
      <c r="N44" s="83"/>
      <c r="O44" s="83"/>
      <c r="P44" s="83"/>
      <c r="Q44" s="83"/>
      <c r="R44" s="83"/>
    </row>
    <row r="45" spans="10:18" ht="15">
      <c r="J45" s="83"/>
      <c r="K45" s="83"/>
      <c r="L45" s="83"/>
      <c r="M45" s="83"/>
      <c r="N45" s="83"/>
      <c r="O45" s="83"/>
      <c r="P45" s="83"/>
      <c r="Q45" s="83"/>
      <c r="R45" s="83"/>
    </row>
    <row r="46" spans="10:18" ht="15">
      <c r="J46" s="83"/>
      <c r="K46" s="83"/>
      <c r="L46" s="83"/>
      <c r="M46" s="83"/>
      <c r="N46" s="83"/>
      <c r="O46" s="83"/>
      <c r="P46" s="83"/>
      <c r="Q46" s="83"/>
      <c r="R46" s="83"/>
    </row>
    <row r="47" spans="10:18" ht="15">
      <c r="J47" s="83"/>
      <c r="K47" s="83"/>
      <c r="L47" s="83"/>
      <c r="M47" s="83"/>
      <c r="N47" s="83"/>
      <c r="O47" s="83"/>
      <c r="P47" s="83"/>
      <c r="Q47" s="83"/>
      <c r="R47" s="83"/>
    </row>
    <row r="48" spans="10:18" ht="15">
      <c r="J48" s="83"/>
      <c r="K48" s="83"/>
      <c r="L48" s="83"/>
      <c r="M48" s="83"/>
      <c r="N48" s="83"/>
      <c r="O48" s="83"/>
      <c r="P48" s="83"/>
      <c r="Q48" s="83"/>
      <c r="R48" s="83"/>
    </row>
    <row r="49" spans="10:18" ht="15">
      <c r="J49" s="83"/>
      <c r="K49" s="83"/>
      <c r="L49" s="83"/>
      <c r="M49" s="83"/>
      <c r="N49" s="83"/>
      <c r="O49" s="83"/>
      <c r="P49" s="83"/>
      <c r="Q49" s="83"/>
      <c r="R49" s="83"/>
    </row>
    <row r="50" spans="10:18" ht="15">
      <c r="J50" s="83"/>
      <c r="K50" s="83"/>
      <c r="L50" s="83"/>
      <c r="M50" s="83"/>
      <c r="N50" s="83"/>
      <c r="O50" s="83"/>
      <c r="P50" s="83"/>
      <c r="Q50" s="83"/>
      <c r="R50" s="83"/>
    </row>
    <row r="51" spans="10:18" ht="15">
      <c r="J51" s="83"/>
      <c r="K51" s="83"/>
      <c r="L51" s="83"/>
      <c r="M51" s="83"/>
      <c r="N51" s="83"/>
      <c r="O51" s="83"/>
      <c r="P51" s="83"/>
      <c r="Q51" s="83"/>
      <c r="R51" s="83"/>
    </row>
  </sheetData>
  <sheetProtection password="D922" sheet="1" insertRows="0" deleteRows="0"/>
  <mergeCells count="26">
    <mergeCell ref="B7:C7"/>
    <mergeCell ref="A6:B6"/>
    <mergeCell ref="B8:C8"/>
    <mergeCell ref="B2:C2"/>
    <mergeCell ref="A4:B4"/>
    <mergeCell ref="A5:B5"/>
    <mergeCell ref="F12:H12"/>
    <mergeCell ref="E3:H3"/>
    <mergeCell ref="J10:N11"/>
    <mergeCell ref="N12:N14"/>
    <mergeCell ref="K12:K14"/>
    <mergeCell ref="L12:L14"/>
    <mergeCell ref="M12:M14"/>
    <mergeCell ref="J12:J14"/>
    <mergeCell ref="B22:C22"/>
    <mergeCell ref="B17:C17"/>
    <mergeCell ref="B18:C18"/>
    <mergeCell ref="J20:M20"/>
    <mergeCell ref="E22:G22"/>
    <mergeCell ref="E21:G21"/>
    <mergeCell ref="C34:C35"/>
    <mergeCell ref="A23:C23"/>
    <mergeCell ref="D36:G36"/>
    <mergeCell ref="D35:E35"/>
    <mergeCell ref="F35:G35"/>
    <mergeCell ref="F26:H27"/>
  </mergeCells>
  <printOptions/>
  <pageMargins left="0.17" right="0.17" top="0.3" bottom="0.29" header="0.17" footer="0.17"/>
  <pageSetup horizontalDpi="600" verticalDpi="600" orientation="landscape" paperSize="9" scale="69" r:id="rId3"/>
  <headerFooter alignWithMargins="0">
    <oddFooter>&amp;R&amp;"Calibri,Corsivo grassetto"&amp;9Determinazione corrispettivo e ripartizione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8"/>
  <sheetViews>
    <sheetView zoomScalePageLayoutView="0" workbookViewId="0" topLeftCell="A1">
      <selection activeCell="E27" sqref="E27"/>
    </sheetView>
  </sheetViews>
  <sheetFormatPr defaultColWidth="9.140625" defaultRowHeight="15"/>
  <cols>
    <col min="4" max="4" width="10.7109375" style="0" customWidth="1"/>
    <col min="5" max="5" width="10.421875" style="0" customWidth="1"/>
    <col min="6" max="6" width="10.57421875" style="0" customWidth="1"/>
  </cols>
  <sheetData>
    <row r="1" spans="7:17" ht="15"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</row>
    <row r="2" spans="7:17" ht="15"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</row>
    <row r="3" spans="7:17" ht="15"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</row>
    <row r="4" spans="7:17" ht="15.75" thickBot="1"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</row>
    <row r="5" spans="2:17" ht="15">
      <c r="B5" s="156" t="s">
        <v>58</v>
      </c>
      <c r="C5" s="157"/>
      <c r="D5" s="157"/>
      <c r="E5" s="157"/>
      <c r="F5" s="158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</row>
    <row r="6" spans="2:17" ht="15">
      <c r="B6" s="159"/>
      <c r="C6" s="160"/>
      <c r="D6" s="160"/>
      <c r="E6" s="160"/>
      <c r="F6" s="161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</row>
    <row r="7" spans="2:17" ht="15">
      <c r="B7" s="162" t="s">
        <v>47</v>
      </c>
      <c r="C7" s="164" t="s">
        <v>55</v>
      </c>
      <c r="D7" s="166" t="s">
        <v>78</v>
      </c>
      <c r="E7" s="166" t="s">
        <v>53</v>
      </c>
      <c r="F7" s="168" t="s">
        <v>54</v>
      </c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</row>
    <row r="8" spans="2:17" ht="27" customHeight="1">
      <c r="B8" s="163"/>
      <c r="C8" s="165"/>
      <c r="D8" s="167"/>
      <c r="E8" s="167"/>
      <c r="F8" s="169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</row>
    <row r="9" spans="2:17" ht="15">
      <c r="B9" s="59" t="s">
        <v>48</v>
      </c>
      <c r="C9" s="88"/>
      <c r="D9" s="88"/>
      <c r="E9" s="39">
        <v>69.87</v>
      </c>
      <c r="F9" s="60">
        <f>E9*D9</f>
        <v>0</v>
      </c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</row>
    <row r="10" spans="2:17" ht="15">
      <c r="B10" s="59" t="s">
        <v>49</v>
      </c>
      <c r="C10" s="88"/>
      <c r="D10" s="88"/>
      <c r="E10" s="39">
        <v>51.56</v>
      </c>
      <c r="F10" s="60">
        <f>E10*D10</f>
        <v>0</v>
      </c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</row>
    <row r="11" spans="2:17" ht="15">
      <c r="B11" s="59" t="s">
        <v>50</v>
      </c>
      <c r="C11" s="88"/>
      <c r="D11" s="88"/>
      <c r="E11" s="39">
        <v>38.68</v>
      </c>
      <c r="F11" s="60">
        <f>E11*D11</f>
        <v>0</v>
      </c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</row>
    <row r="12" spans="2:17" ht="15">
      <c r="B12" s="59" t="s">
        <v>51</v>
      </c>
      <c r="C12" s="88"/>
      <c r="D12" s="88"/>
      <c r="E12" s="39">
        <v>20.61</v>
      </c>
      <c r="F12" s="60">
        <f>E12*D12</f>
        <v>0</v>
      </c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</row>
    <row r="13" spans="2:17" ht="15">
      <c r="B13" s="153" t="s">
        <v>70</v>
      </c>
      <c r="C13" s="154"/>
      <c r="D13" s="154"/>
      <c r="E13" s="155"/>
      <c r="F13" s="89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</row>
    <row r="14" spans="2:17" ht="15.75" thickBot="1">
      <c r="B14" s="61" t="s">
        <v>52</v>
      </c>
      <c r="C14" s="62">
        <f>SUM(C9:C13)</f>
        <v>0</v>
      </c>
      <c r="D14" s="62">
        <f>SUM(D9:D13)</f>
        <v>0</v>
      </c>
      <c r="E14" s="63"/>
      <c r="F14" s="64">
        <f>SUM(F9:F13)</f>
        <v>0</v>
      </c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</row>
    <row r="15" spans="1:17" ht="15">
      <c r="A15" s="83"/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</row>
    <row r="16" spans="1:17" ht="15">
      <c r="A16" s="83"/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</row>
    <row r="17" spans="1:17" ht="15">
      <c r="A17" s="83"/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</row>
    <row r="18" spans="1:17" ht="15">
      <c r="A18" s="83"/>
      <c r="B18" s="83"/>
      <c r="C18" s="85">
        <f>'intramoenia da ripartire'!D13+'intramoenia da ripartire'!D12</f>
        <v>0</v>
      </c>
      <c r="D18" s="83" t="str">
        <f>IF(F14=C18,"ok!","costo del personale non corrisponde ai dati inseriti nel foglio 'intramoenia da ripartire'")</f>
        <v>ok!</v>
      </c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</row>
    <row r="19" spans="1:17" ht="15">
      <c r="A19" s="83"/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</row>
    <row r="20" spans="1:17" ht="15">
      <c r="A20" s="83"/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</row>
    <row r="21" spans="1:17" ht="15">
      <c r="A21" s="83"/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</row>
    <row r="22" spans="1:17" ht="15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</row>
    <row r="23" spans="1:17" ht="15">
      <c r="A23" s="83"/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</row>
    <row r="24" spans="1:17" ht="15">
      <c r="A24" s="83"/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</row>
    <row r="25" spans="1:17" ht="15">
      <c r="A25" s="83"/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</row>
    <row r="26" spans="1:17" ht="15">
      <c r="A26" s="83"/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</row>
    <row r="27" spans="1:17" ht="15">
      <c r="A27" s="83"/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</row>
    <row r="28" spans="1:13" ht="15">
      <c r="A28" s="83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</row>
  </sheetData>
  <sheetProtection password="D922" sheet="1" objects="1" scenarios="1"/>
  <mergeCells count="7">
    <mergeCell ref="B13:E13"/>
    <mergeCell ref="B5:F6"/>
    <mergeCell ref="B7:B8"/>
    <mergeCell ref="C7:C8"/>
    <mergeCell ref="D7:D8"/>
    <mergeCell ref="E7:E8"/>
    <mergeCell ref="F7:F8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6"/>
  <sheetViews>
    <sheetView zoomScalePageLayoutView="0" workbookViewId="0" topLeftCell="A1">
      <selection activeCell="C16" sqref="C16"/>
    </sheetView>
  </sheetViews>
  <sheetFormatPr defaultColWidth="9.140625" defaultRowHeight="15"/>
  <cols>
    <col min="1" max="1" width="15.28125" style="0" customWidth="1"/>
    <col min="2" max="2" width="36.140625" style="0" customWidth="1"/>
    <col min="3" max="3" width="22.8515625" style="0" customWidth="1"/>
    <col min="4" max="4" width="12.7109375" style="0" customWidth="1"/>
  </cols>
  <sheetData>
    <row r="1" spans="1:3" ht="19.5" thickBot="1">
      <c r="A1" s="7"/>
      <c r="B1" s="28" t="s">
        <v>26</v>
      </c>
      <c r="C1" s="27" t="s">
        <v>27</v>
      </c>
    </row>
    <row r="2" spans="1:3" ht="30">
      <c r="A2" s="26" t="s">
        <v>17</v>
      </c>
      <c r="B2" s="121">
        <f>'intramoenia da ripartire'!B2</f>
        <v>0</v>
      </c>
      <c r="C2" s="122"/>
    </row>
    <row r="3" spans="1:3" ht="15">
      <c r="A3" s="26" t="s">
        <v>18</v>
      </c>
      <c r="B3" s="34">
        <f>'intramoenia da ripartire'!B3</f>
        <v>0</v>
      </c>
      <c r="C3" s="11"/>
    </row>
    <row r="4" ht="16.5" customHeight="1">
      <c r="A4" s="7"/>
    </row>
    <row r="5" spans="1:10" ht="30.75" customHeight="1">
      <c r="A5" s="129" t="s">
        <v>28</v>
      </c>
      <c r="B5" s="130"/>
      <c r="C5" s="33">
        <f>'intramoenia da ripartire'!C4</f>
        <v>0</v>
      </c>
      <c r="E5" s="83"/>
      <c r="F5" s="83"/>
      <c r="G5" s="83"/>
      <c r="H5" s="83"/>
      <c r="I5" s="83"/>
      <c r="J5" s="83"/>
    </row>
    <row r="6" spans="1:10" ht="18" customHeight="1">
      <c r="A6" s="129" t="s">
        <v>29</v>
      </c>
      <c r="B6" s="130"/>
      <c r="C6" s="33">
        <f>'intramoenia da ripartire'!C5</f>
        <v>0</v>
      </c>
      <c r="E6" s="83"/>
      <c r="F6" s="83"/>
      <c r="G6" s="83"/>
      <c r="H6" s="83"/>
      <c r="I6" s="83"/>
      <c r="J6" s="83"/>
    </row>
    <row r="7" spans="1:10" ht="27.75" customHeight="1">
      <c r="A7" s="26" t="s">
        <v>19</v>
      </c>
      <c r="B7" s="138">
        <f>'intramoenia da ripartire'!B7</f>
        <v>0</v>
      </c>
      <c r="C7" s="139"/>
      <c r="E7" s="83"/>
      <c r="F7" s="83"/>
      <c r="G7" s="83"/>
      <c r="H7" s="83"/>
      <c r="I7" s="83"/>
      <c r="J7" s="83"/>
    </row>
    <row r="8" spans="1:10" ht="15">
      <c r="A8" s="26" t="s">
        <v>20</v>
      </c>
      <c r="B8" s="138">
        <f>'intramoenia da ripartire'!B8</f>
        <v>0</v>
      </c>
      <c r="C8" s="139"/>
      <c r="E8" s="83"/>
      <c r="F8" s="83"/>
      <c r="G8" s="83"/>
      <c r="H8" s="83"/>
      <c r="I8" s="83"/>
      <c r="J8" s="83"/>
    </row>
    <row r="9" spans="5:10" ht="15">
      <c r="E9" s="83"/>
      <c r="F9" s="83"/>
      <c r="G9" s="83"/>
      <c r="H9" s="83"/>
      <c r="I9" s="83"/>
      <c r="J9" s="83"/>
    </row>
    <row r="10" spans="1:10" ht="15">
      <c r="A10" s="172" t="s">
        <v>41</v>
      </c>
      <c r="B10" s="173"/>
      <c r="C10" s="173"/>
      <c r="D10" s="174"/>
      <c r="E10" s="83"/>
      <c r="F10" s="83"/>
      <c r="G10" s="83"/>
      <c r="H10" s="83"/>
      <c r="I10" s="83"/>
      <c r="J10" s="83"/>
    </row>
    <row r="11" spans="5:10" ht="15.75" thickBot="1">
      <c r="E11" s="83"/>
      <c r="F11" s="83"/>
      <c r="G11" s="83"/>
      <c r="H11" s="83"/>
      <c r="I11" s="83"/>
      <c r="J11" s="83"/>
    </row>
    <row r="12" spans="1:10" ht="15">
      <c r="A12" s="29" t="s">
        <v>57</v>
      </c>
      <c r="B12" s="30" t="s">
        <v>21</v>
      </c>
      <c r="C12" s="30" t="s">
        <v>22</v>
      </c>
      <c r="D12" s="31" t="s">
        <v>23</v>
      </c>
      <c r="E12" s="84"/>
      <c r="F12" s="83"/>
      <c r="G12" s="83"/>
      <c r="H12" s="83"/>
      <c r="I12" s="83"/>
      <c r="J12" s="83"/>
    </row>
    <row r="13" spans="1:10" ht="15">
      <c r="A13" s="79"/>
      <c r="B13" s="80"/>
      <c r="C13" s="81"/>
      <c r="D13" s="82"/>
      <c r="E13" s="84"/>
      <c r="F13" s="83"/>
      <c r="G13" s="83"/>
      <c r="H13" s="83"/>
      <c r="I13" s="83"/>
      <c r="J13" s="83"/>
    </row>
    <row r="14" spans="1:10" ht="15">
      <c r="A14" s="79"/>
      <c r="B14" s="80"/>
      <c r="C14" s="81"/>
      <c r="D14" s="82"/>
      <c r="E14" s="84"/>
      <c r="F14" s="83"/>
      <c r="G14" s="83"/>
      <c r="H14" s="83"/>
      <c r="I14" s="83"/>
      <c r="J14" s="83"/>
    </row>
    <row r="15" spans="1:10" ht="15">
      <c r="A15" s="79"/>
      <c r="B15" s="80"/>
      <c r="C15" s="81"/>
      <c r="D15" s="82"/>
      <c r="E15" s="84"/>
      <c r="F15" s="83"/>
      <c r="G15" s="83"/>
      <c r="H15" s="83"/>
      <c r="I15" s="83"/>
      <c r="J15" s="83"/>
    </row>
    <row r="16" spans="1:10" ht="15">
      <c r="A16" s="79"/>
      <c r="B16" s="80"/>
      <c r="C16" s="81"/>
      <c r="D16" s="82"/>
      <c r="E16" s="84"/>
      <c r="F16" s="83"/>
      <c r="G16" s="83"/>
      <c r="H16" s="83"/>
      <c r="I16" s="83"/>
      <c r="J16" s="83"/>
    </row>
    <row r="17" spans="1:10" ht="15">
      <c r="A17" s="79"/>
      <c r="B17" s="80"/>
      <c r="C17" s="81"/>
      <c r="D17" s="82"/>
      <c r="E17" s="84"/>
      <c r="F17" s="83"/>
      <c r="G17" s="83"/>
      <c r="H17" s="83"/>
      <c r="I17" s="83"/>
      <c r="J17" s="83"/>
    </row>
    <row r="18" spans="1:10" ht="15">
      <c r="A18" s="79"/>
      <c r="B18" s="80"/>
      <c r="C18" s="81"/>
      <c r="D18" s="82"/>
      <c r="E18" s="84"/>
      <c r="F18" s="83"/>
      <c r="G18" s="83"/>
      <c r="H18" s="83"/>
      <c r="I18" s="83"/>
      <c r="J18" s="83"/>
    </row>
    <row r="19" spans="1:10" ht="15">
      <c r="A19" s="79"/>
      <c r="B19" s="80"/>
      <c r="C19" s="81"/>
      <c r="D19" s="82"/>
      <c r="E19" s="84"/>
      <c r="F19" s="83"/>
      <c r="G19" s="83"/>
      <c r="H19" s="83"/>
      <c r="I19" s="83"/>
      <c r="J19" s="83"/>
    </row>
    <row r="20" spans="1:10" ht="15">
      <c r="A20" s="79"/>
      <c r="B20" s="80"/>
      <c r="C20" s="81"/>
      <c r="D20" s="82"/>
      <c r="E20" s="84"/>
      <c r="F20" s="83"/>
      <c r="G20" s="83"/>
      <c r="H20" s="83"/>
      <c r="I20" s="83"/>
      <c r="J20" s="83"/>
    </row>
    <row r="21" spans="1:10" ht="15">
      <c r="A21" s="79"/>
      <c r="B21" s="80"/>
      <c r="C21" s="81"/>
      <c r="D21" s="82"/>
      <c r="E21" s="84"/>
      <c r="F21" s="83"/>
      <c r="G21" s="83"/>
      <c r="H21" s="83"/>
      <c r="I21" s="83"/>
      <c r="J21" s="83"/>
    </row>
    <row r="22" spans="1:10" ht="15">
      <c r="A22" s="79"/>
      <c r="B22" s="80"/>
      <c r="C22" s="81"/>
      <c r="D22" s="82"/>
      <c r="E22" s="84"/>
      <c r="F22" s="83"/>
      <c r="G22" s="83"/>
      <c r="H22" s="83"/>
      <c r="I22" s="83"/>
      <c r="J22" s="83"/>
    </row>
    <row r="23" spans="1:10" ht="15">
      <c r="A23" s="79"/>
      <c r="B23" s="80"/>
      <c r="C23" s="81"/>
      <c r="D23" s="82"/>
      <c r="E23" s="84"/>
      <c r="F23" s="83"/>
      <c r="G23" s="83"/>
      <c r="H23" s="83"/>
      <c r="I23" s="83"/>
      <c r="J23" s="83"/>
    </row>
    <row r="24" spans="1:10" ht="15">
      <c r="A24" s="79"/>
      <c r="B24" s="80"/>
      <c r="C24" s="81"/>
      <c r="D24" s="82"/>
      <c r="E24" s="84"/>
      <c r="F24" s="83"/>
      <c r="G24" s="83"/>
      <c r="H24" s="83"/>
      <c r="I24" s="83"/>
      <c r="J24" s="83"/>
    </row>
    <row r="25" spans="1:10" ht="15">
      <c r="A25" s="79"/>
      <c r="B25" s="80"/>
      <c r="C25" s="81"/>
      <c r="D25" s="82"/>
      <c r="E25" s="84"/>
      <c r="F25" s="83"/>
      <c r="G25" s="83"/>
      <c r="H25" s="83"/>
      <c r="I25" s="83"/>
      <c r="J25" s="83"/>
    </row>
    <row r="26" spans="1:10" ht="15">
      <c r="A26" s="79"/>
      <c r="B26" s="80"/>
      <c r="C26" s="81"/>
      <c r="D26" s="82"/>
      <c r="E26" s="84"/>
      <c r="F26" s="83"/>
      <c r="G26" s="83"/>
      <c r="H26" s="83"/>
      <c r="I26" s="83"/>
      <c r="J26" s="83"/>
    </row>
    <row r="27" spans="1:10" ht="15">
      <c r="A27" s="79"/>
      <c r="B27" s="80"/>
      <c r="C27" s="81"/>
      <c r="D27" s="82"/>
      <c r="E27" s="84"/>
      <c r="F27" s="83"/>
      <c r="G27" s="83"/>
      <c r="H27" s="83"/>
      <c r="I27" s="83"/>
      <c r="J27" s="83"/>
    </row>
    <row r="28" spans="1:10" ht="15">
      <c r="A28" s="79"/>
      <c r="B28" s="80"/>
      <c r="C28" s="81"/>
      <c r="D28" s="82"/>
      <c r="E28" s="84"/>
      <c r="F28" s="83"/>
      <c r="G28" s="83"/>
      <c r="H28" s="83"/>
      <c r="I28" s="83"/>
      <c r="J28" s="83"/>
    </row>
    <row r="29" spans="1:10" ht="15">
      <c r="A29" s="79"/>
      <c r="B29" s="80"/>
      <c r="C29" s="81"/>
      <c r="D29" s="82"/>
      <c r="E29" s="84"/>
      <c r="F29" s="83"/>
      <c r="G29" s="83"/>
      <c r="H29" s="83"/>
      <c r="I29" s="83"/>
      <c r="J29" s="83"/>
    </row>
    <row r="30" spans="1:10" ht="15">
      <c r="A30" s="79"/>
      <c r="B30" s="80"/>
      <c r="C30" s="81"/>
      <c r="D30" s="82"/>
      <c r="E30" s="84"/>
      <c r="F30" s="83"/>
      <c r="G30" s="83"/>
      <c r="H30" s="83"/>
      <c r="I30" s="83"/>
      <c r="J30" s="83"/>
    </row>
    <row r="31" spans="1:10" ht="15">
      <c r="A31" s="79"/>
      <c r="B31" s="80"/>
      <c r="C31" s="81"/>
      <c r="D31" s="82"/>
      <c r="E31" s="84"/>
      <c r="F31" s="83"/>
      <c r="G31" s="83"/>
      <c r="H31" s="83"/>
      <c r="I31" s="83"/>
      <c r="J31" s="83"/>
    </row>
    <row r="32" spans="1:10" ht="15">
      <c r="A32" s="79"/>
      <c r="B32" s="80"/>
      <c r="C32" s="81"/>
      <c r="D32" s="82"/>
      <c r="E32" s="84"/>
      <c r="F32" s="83"/>
      <c r="G32" s="83"/>
      <c r="H32" s="83"/>
      <c r="I32" s="83"/>
      <c r="J32" s="83"/>
    </row>
    <row r="33" spans="1:10" ht="15">
      <c r="A33" s="79"/>
      <c r="B33" s="80"/>
      <c r="C33" s="81"/>
      <c r="D33" s="82"/>
      <c r="E33" s="84"/>
      <c r="F33" s="83"/>
      <c r="G33" s="83"/>
      <c r="H33" s="83"/>
      <c r="I33" s="83"/>
      <c r="J33" s="83"/>
    </row>
    <row r="34" spans="1:10" ht="15">
      <c r="A34" s="79"/>
      <c r="B34" s="80"/>
      <c r="C34" s="81"/>
      <c r="D34" s="82"/>
      <c r="E34" s="84"/>
      <c r="F34" s="83"/>
      <c r="G34" s="83"/>
      <c r="H34" s="83"/>
      <c r="I34" s="83"/>
      <c r="J34" s="83"/>
    </row>
    <row r="35" spans="1:10" ht="15">
      <c r="A35" s="79"/>
      <c r="B35" s="80"/>
      <c r="C35" s="81"/>
      <c r="D35" s="82"/>
      <c r="E35" s="84"/>
      <c r="F35" s="83"/>
      <c r="G35" s="83"/>
      <c r="H35" s="83"/>
      <c r="I35" s="83"/>
      <c r="J35" s="83"/>
    </row>
    <row r="36" spans="1:10" ht="15">
      <c r="A36" s="79"/>
      <c r="B36" s="80"/>
      <c r="C36" s="81"/>
      <c r="D36" s="82"/>
      <c r="E36" s="84"/>
      <c r="F36" s="83"/>
      <c r="G36" s="83"/>
      <c r="H36" s="83"/>
      <c r="I36" s="83"/>
      <c r="J36" s="83"/>
    </row>
    <row r="37" spans="1:10" ht="15">
      <c r="A37" s="79"/>
      <c r="B37" s="80"/>
      <c r="C37" s="81"/>
      <c r="D37" s="82"/>
      <c r="E37" s="84"/>
      <c r="F37" s="83"/>
      <c r="G37" s="83"/>
      <c r="H37" s="83"/>
      <c r="I37" s="83"/>
      <c r="J37" s="83"/>
    </row>
    <row r="38" spans="1:10" ht="15">
      <c r="A38" s="79"/>
      <c r="B38" s="80"/>
      <c r="C38" s="81"/>
      <c r="D38" s="82"/>
      <c r="E38" s="84"/>
      <c r="F38" s="83"/>
      <c r="G38" s="83"/>
      <c r="H38" s="83"/>
      <c r="I38" s="83"/>
      <c r="J38" s="83"/>
    </row>
    <row r="39" spans="1:10" ht="15">
      <c r="A39" s="79"/>
      <c r="B39" s="80"/>
      <c r="C39" s="81"/>
      <c r="D39" s="82"/>
      <c r="E39" s="84"/>
      <c r="F39" s="83"/>
      <c r="G39" s="83"/>
      <c r="H39" s="83"/>
      <c r="I39" s="83"/>
      <c r="J39" s="83"/>
    </row>
    <row r="40" spans="1:10" ht="15">
      <c r="A40" s="79"/>
      <c r="B40" s="80"/>
      <c r="C40" s="81"/>
      <c r="D40" s="82"/>
      <c r="E40" s="84"/>
      <c r="F40" s="83"/>
      <c r="G40" s="83"/>
      <c r="H40" s="83"/>
      <c r="I40" s="83"/>
      <c r="J40" s="83"/>
    </row>
    <row r="41" spans="1:10" ht="15">
      <c r="A41" s="79"/>
      <c r="B41" s="80"/>
      <c r="C41" s="81"/>
      <c r="D41" s="82"/>
      <c r="E41" s="84"/>
      <c r="F41" s="83"/>
      <c r="G41" s="83"/>
      <c r="H41" s="83"/>
      <c r="I41" s="83"/>
      <c r="J41" s="83"/>
    </row>
    <row r="42" spans="1:10" ht="15">
      <c r="A42" s="79"/>
      <c r="B42" s="80"/>
      <c r="C42" s="81"/>
      <c r="D42" s="82"/>
      <c r="E42" s="84"/>
      <c r="F42" s="83"/>
      <c r="G42" s="83"/>
      <c r="H42" s="83"/>
      <c r="I42" s="83"/>
      <c r="J42" s="83"/>
    </row>
    <row r="43" spans="1:10" ht="15">
      <c r="A43" s="79"/>
      <c r="B43" s="80"/>
      <c r="C43" s="81"/>
      <c r="D43" s="82"/>
      <c r="E43" s="84"/>
      <c r="F43" s="83"/>
      <c r="G43" s="83"/>
      <c r="H43" s="83"/>
      <c r="I43" s="83"/>
      <c r="J43" s="83"/>
    </row>
    <row r="44" spans="1:10" ht="15">
      <c r="A44" s="79"/>
      <c r="B44" s="80"/>
      <c r="C44" s="81"/>
      <c r="D44" s="82"/>
      <c r="E44" s="84"/>
      <c r="F44" s="83"/>
      <c r="G44" s="83"/>
      <c r="H44" s="83"/>
      <c r="I44" s="83"/>
      <c r="J44" s="83"/>
    </row>
    <row r="45" spans="1:10" ht="15">
      <c r="A45" s="79"/>
      <c r="B45" s="80"/>
      <c r="C45" s="81"/>
      <c r="D45" s="82"/>
      <c r="E45" s="84"/>
      <c r="F45" s="83"/>
      <c r="G45" s="83"/>
      <c r="H45" s="83"/>
      <c r="I45" s="83"/>
      <c r="J45" s="83"/>
    </row>
    <row r="46" spans="1:10" ht="16.5" thickBot="1">
      <c r="A46" s="170" t="s">
        <v>25</v>
      </c>
      <c r="B46" s="171"/>
      <c r="C46" s="46">
        <f>SUM(C13:C45)</f>
        <v>0</v>
      </c>
      <c r="D46" s="32"/>
      <c r="E46" s="84"/>
      <c r="F46" s="83"/>
      <c r="G46" s="83"/>
      <c r="H46" s="83"/>
      <c r="I46" s="83"/>
      <c r="J46" s="83"/>
    </row>
  </sheetData>
  <sheetProtection password="D922" sheet="1" insertRows="0" deleteRows="0"/>
  <mergeCells count="7">
    <mergeCell ref="A46:B46"/>
    <mergeCell ref="B2:C2"/>
    <mergeCell ref="A5:B5"/>
    <mergeCell ref="A6:B6"/>
    <mergeCell ref="B7:C7"/>
    <mergeCell ref="B8:C8"/>
    <mergeCell ref="A10:D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22">
      <selection activeCell="G30" sqref="G30"/>
    </sheetView>
  </sheetViews>
  <sheetFormatPr defaultColWidth="9.140625" defaultRowHeight="15"/>
  <cols>
    <col min="1" max="1" width="13.57421875" style="0" customWidth="1"/>
    <col min="2" max="2" width="28.28125" style="0" customWidth="1"/>
    <col min="3" max="3" width="20.421875" style="0" customWidth="1"/>
    <col min="4" max="4" width="7.421875" style="0" customWidth="1"/>
    <col min="5" max="5" width="14.57421875" style="0" customWidth="1"/>
    <col min="6" max="6" width="29.7109375" style="0" customWidth="1"/>
    <col min="7" max="7" width="20.00390625" style="0" customWidth="1"/>
  </cols>
  <sheetData>
    <row r="1" spans="1:3" ht="19.5" thickBot="1">
      <c r="A1" s="7"/>
      <c r="B1" s="28" t="s">
        <v>26</v>
      </c>
      <c r="C1" s="27" t="s">
        <v>27</v>
      </c>
    </row>
    <row r="2" spans="1:3" ht="27" customHeight="1">
      <c r="A2" s="26" t="s">
        <v>17</v>
      </c>
      <c r="B2" s="121">
        <f>'intramoenia da ripartire'!B2</f>
        <v>0</v>
      </c>
      <c r="C2" s="122"/>
    </row>
    <row r="3" spans="1:3" ht="30">
      <c r="A3" s="26" t="s">
        <v>18</v>
      </c>
      <c r="B3" s="34">
        <f>'intramoenia da ripartire'!B3</f>
        <v>0</v>
      </c>
      <c r="C3" s="11"/>
    </row>
    <row r="4" ht="16.5" customHeight="1">
      <c r="A4" s="7"/>
    </row>
    <row r="5" spans="1:3" ht="27.75" customHeight="1">
      <c r="A5" s="129" t="s">
        <v>28</v>
      </c>
      <c r="B5" s="130"/>
      <c r="C5" s="33">
        <f>'intramoenia da ripartire'!C4</f>
        <v>0</v>
      </c>
    </row>
    <row r="6" spans="1:3" ht="27.75" customHeight="1">
      <c r="A6" s="129" t="s">
        <v>29</v>
      </c>
      <c r="B6" s="130"/>
      <c r="C6" s="33">
        <f>'intramoenia da ripartire'!C5</f>
        <v>0</v>
      </c>
    </row>
    <row r="7" spans="1:3" ht="27.75" customHeight="1">
      <c r="A7" s="26" t="s">
        <v>19</v>
      </c>
      <c r="B7" s="138">
        <f>'intramoenia da ripartire'!B7</f>
        <v>0</v>
      </c>
      <c r="C7" s="139"/>
    </row>
    <row r="8" spans="1:3" ht="15">
      <c r="A8" s="26" t="s">
        <v>20</v>
      </c>
      <c r="B8" s="138">
        <f>'intramoenia da ripartire'!B8</f>
        <v>0</v>
      </c>
      <c r="C8" s="139"/>
    </row>
    <row r="10" spans="1:3" ht="15">
      <c r="A10" s="172" t="s">
        <v>41</v>
      </c>
      <c r="B10" s="173"/>
      <c r="C10" s="173"/>
    </row>
    <row r="11" spans="1:3" ht="15.75" thickBot="1">
      <c r="A11" s="35"/>
      <c r="B11" s="35"/>
      <c r="C11" s="35"/>
    </row>
    <row r="12" spans="1:7" ht="25.5" customHeight="1" thickBot="1">
      <c r="A12" s="179" t="s">
        <v>35</v>
      </c>
      <c r="B12" s="180"/>
      <c r="C12" s="181"/>
      <c r="E12" s="179" t="s">
        <v>39</v>
      </c>
      <c r="F12" s="180"/>
      <c r="G12" s="181"/>
    </row>
    <row r="13" spans="1:7" ht="15">
      <c r="A13" s="5" t="s">
        <v>36</v>
      </c>
      <c r="B13" s="5" t="s">
        <v>37</v>
      </c>
      <c r="C13" s="5" t="s">
        <v>38</v>
      </c>
      <c r="D13" s="4"/>
      <c r="E13" s="5" t="s">
        <v>36</v>
      </c>
      <c r="F13" s="5" t="s">
        <v>37</v>
      </c>
      <c r="G13" s="5" t="s">
        <v>38</v>
      </c>
    </row>
    <row r="14" spans="1:7" ht="15">
      <c r="A14" s="80"/>
      <c r="B14" s="80"/>
      <c r="C14" s="90"/>
      <c r="D14" s="4"/>
      <c r="E14" s="80"/>
      <c r="F14" s="80"/>
      <c r="G14" s="90"/>
    </row>
    <row r="15" spans="1:7" ht="15">
      <c r="A15" s="80"/>
      <c r="B15" s="80"/>
      <c r="C15" s="90"/>
      <c r="D15" s="4"/>
      <c r="E15" s="80"/>
      <c r="F15" s="80"/>
      <c r="G15" s="90"/>
    </row>
    <row r="16" spans="1:7" ht="15">
      <c r="A16" s="80"/>
      <c r="B16" s="80"/>
      <c r="C16" s="90"/>
      <c r="D16" s="4"/>
      <c r="E16" s="80"/>
      <c r="F16" s="80"/>
      <c r="G16" s="90"/>
    </row>
    <row r="17" spans="1:7" ht="15">
      <c r="A17" s="80"/>
      <c r="B17" s="80"/>
      <c r="C17" s="90"/>
      <c r="D17" s="4"/>
      <c r="E17" s="80"/>
      <c r="F17" s="80"/>
      <c r="G17" s="90"/>
    </row>
    <row r="18" spans="1:7" ht="15">
      <c r="A18" s="80"/>
      <c r="B18" s="80"/>
      <c r="C18" s="90"/>
      <c r="D18" s="4"/>
      <c r="E18" s="80"/>
      <c r="F18" s="80"/>
      <c r="G18" s="90"/>
    </row>
    <row r="19" spans="1:7" ht="15">
      <c r="A19" s="80"/>
      <c r="B19" s="80"/>
      <c r="C19" s="90"/>
      <c r="D19" s="4"/>
      <c r="E19" s="80"/>
      <c r="F19" s="80"/>
      <c r="G19" s="90"/>
    </row>
    <row r="20" spans="1:7" ht="15">
      <c r="A20" s="80"/>
      <c r="B20" s="80"/>
      <c r="C20" s="90"/>
      <c r="D20" s="4"/>
      <c r="E20" s="80"/>
      <c r="F20" s="80"/>
      <c r="G20" s="90"/>
    </row>
    <row r="21" spans="1:7" ht="15">
      <c r="A21" s="80"/>
      <c r="B21" s="80"/>
      <c r="C21" s="90"/>
      <c r="D21" s="4"/>
      <c r="E21" s="80"/>
      <c r="F21" s="80"/>
      <c r="G21" s="90"/>
    </row>
    <row r="22" spans="1:7" ht="15">
      <c r="A22" s="80"/>
      <c r="B22" s="80"/>
      <c r="C22" s="90"/>
      <c r="D22" s="4"/>
      <c r="E22" s="80"/>
      <c r="F22" s="80"/>
      <c r="G22" s="90"/>
    </row>
    <row r="23" spans="1:7" ht="15">
      <c r="A23" s="80"/>
      <c r="B23" s="80"/>
      <c r="C23" s="90"/>
      <c r="D23" s="4"/>
      <c r="E23" s="80"/>
      <c r="F23" s="80"/>
      <c r="G23" s="90"/>
    </row>
    <row r="24" spans="1:7" ht="15">
      <c r="A24" s="80"/>
      <c r="B24" s="80"/>
      <c r="C24" s="90"/>
      <c r="D24" s="4"/>
      <c r="E24" s="80"/>
      <c r="F24" s="80"/>
      <c r="G24" s="90"/>
    </row>
    <row r="25" spans="1:7" ht="15">
      <c r="A25" s="80"/>
      <c r="B25" s="80"/>
      <c r="C25" s="90"/>
      <c r="D25" s="4"/>
      <c r="E25" s="80"/>
      <c r="F25" s="80"/>
      <c r="G25" s="90"/>
    </row>
    <row r="26" spans="1:7" ht="15">
      <c r="A26" s="80"/>
      <c r="B26" s="80"/>
      <c r="C26" s="90"/>
      <c r="D26" s="4"/>
      <c r="E26" s="80"/>
      <c r="F26" s="80"/>
      <c r="G26" s="90"/>
    </row>
    <row r="27" spans="1:7" ht="15">
      <c r="A27" s="80"/>
      <c r="B27" s="80"/>
      <c r="C27" s="90"/>
      <c r="D27" s="4"/>
      <c r="E27" s="80"/>
      <c r="F27" s="80"/>
      <c r="G27" s="90"/>
    </row>
    <row r="28" spans="1:7" ht="15">
      <c r="A28" s="80"/>
      <c r="B28" s="80"/>
      <c r="C28" s="90"/>
      <c r="D28" s="4"/>
      <c r="E28" s="80"/>
      <c r="F28" s="80"/>
      <c r="G28" s="90"/>
    </row>
    <row r="29" spans="1:7" ht="15">
      <c r="A29" s="80"/>
      <c r="B29" s="80"/>
      <c r="C29" s="90"/>
      <c r="D29" s="4"/>
      <c r="E29" s="80"/>
      <c r="F29" s="80"/>
      <c r="G29" s="90"/>
    </row>
    <row r="30" spans="1:7" ht="15">
      <c r="A30" s="80"/>
      <c r="B30" s="80"/>
      <c r="C30" s="90"/>
      <c r="D30" s="4"/>
      <c r="E30" s="80"/>
      <c r="F30" s="80"/>
      <c r="G30" s="90"/>
    </row>
    <row r="31" spans="1:7" ht="15">
      <c r="A31" s="80"/>
      <c r="B31" s="80"/>
      <c r="C31" s="90"/>
      <c r="D31" s="4"/>
      <c r="E31" s="80"/>
      <c r="F31" s="80"/>
      <c r="G31" s="90"/>
    </row>
    <row r="32" spans="1:7" ht="15">
      <c r="A32" s="80"/>
      <c r="B32" s="80"/>
      <c r="C32" s="90"/>
      <c r="D32" s="4"/>
      <c r="E32" s="80"/>
      <c r="F32" s="80"/>
      <c r="G32" s="90"/>
    </row>
    <row r="33" spans="1:7" ht="15">
      <c r="A33" s="80"/>
      <c r="B33" s="80"/>
      <c r="C33" s="90"/>
      <c r="D33" s="4"/>
      <c r="E33" s="80"/>
      <c r="F33" s="80"/>
      <c r="G33" s="90"/>
    </row>
    <row r="34" spans="1:7" ht="15">
      <c r="A34" s="177" t="s">
        <v>25</v>
      </c>
      <c r="B34" s="178"/>
      <c r="C34" s="6">
        <f>SUM(C14:C33)</f>
        <v>0</v>
      </c>
      <c r="D34" s="4"/>
      <c r="E34" s="177" t="s">
        <v>25</v>
      </c>
      <c r="F34" s="178"/>
      <c r="G34" s="6">
        <f>SUM(G14:G33)</f>
        <v>0</v>
      </c>
    </row>
    <row r="36" spans="2:6" ht="15">
      <c r="B36" s="77" t="s">
        <v>72</v>
      </c>
      <c r="C36" s="77" t="s">
        <v>73</v>
      </c>
      <c r="D36" s="176" t="s">
        <v>74</v>
      </c>
      <c r="E36" s="176"/>
      <c r="F36" s="176"/>
    </row>
    <row r="37" spans="2:6" ht="17.25" customHeight="1">
      <c r="B37" s="91">
        <f>'intramoenia da ripartire'!F31</f>
        <v>0</v>
      </c>
      <c r="C37" s="92">
        <f>C34+G34</f>
        <v>0</v>
      </c>
      <c r="D37" s="175" t="str">
        <f>IF(B37=C37,"ok!","ATTENZIONE!!! Importo ripartito diverso dall'importo distribuibile")</f>
        <v>ok!</v>
      </c>
      <c r="E37" s="175"/>
      <c r="F37" s="175"/>
    </row>
  </sheetData>
  <sheetProtection password="D922" sheet="1" insertRows="0"/>
  <mergeCells count="12">
    <mergeCell ref="A10:C10"/>
    <mergeCell ref="A12:C12"/>
    <mergeCell ref="D37:F37"/>
    <mergeCell ref="D36:F36"/>
    <mergeCell ref="A34:B34"/>
    <mergeCell ref="E34:F34"/>
    <mergeCell ref="B2:C2"/>
    <mergeCell ref="A5:B5"/>
    <mergeCell ref="A6:B6"/>
    <mergeCell ref="B7:C7"/>
    <mergeCell ref="E12:G12"/>
    <mergeCell ref="B8:C8"/>
  </mergeCells>
  <printOptions/>
  <pageMargins left="0.17" right="0.17" top="0.22" bottom="0.28" header="0.17" footer="0.17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N17" sqref="N17"/>
    </sheetView>
  </sheetViews>
  <sheetFormatPr defaultColWidth="9.140625" defaultRowHeight="15"/>
  <sheetData/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 ib</dc:creator>
  <cp:keywords/>
  <dc:description/>
  <cp:lastModifiedBy>utente</cp:lastModifiedBy>
  <cp:lastPrinted>2014-06-26T13:59:51Z</cp:lastPrinted>
  <dcterms:created xsi:type="dcterms:W3CDTF">2012-11-13T08:13:14Z</dcterms:created>
  <dcterms:modified xsi:type="dcterms:W3CDTF">2015-10-06T06:20:53Z</dcterms:modified>
  <cp:category/>
  <cp:version/>
  <cp:contentType/>
  <cp:contentStatus/>
</cp:coreProperties>
</file>